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Hubertus\Everyone\vollzohu\Működő társulat\KGY\Küldöttgyűlés 2020.04.24\3. napirend Mérlegbeszámoló\"/>
    </mc:Choice>
  </mc:AlternateContent>
  <bookViews>
    <workbookView xWindow="0" yWindow="0" windowWidth="20490" windowHeight="7620" tabRatio="970" activeTab="4"/>
  </bookViews>
  <sheets>
    <sheet name="Beviteli oldal" sheetId="2" r:id="rId1"/>
    <sheet name="Egyszerűsített éves besz.HU" sheetId="28" r:id="rId2"/>
    <sheet name="EgyszÉvesMérleg&quot;A&quot; HU" sheetId="44" r:id="rId3"/>
    <sheet name="EgyszÉvesEredmÖsszktg&quot;A&quot; HU" sheetId="45" r:id="rId4"/>
    <sheet name="Kieg.mell.HU" sheetId="90" r:id="rId5"/>
    <sheet name="Egyszerűsített éves besz. DE" sheetId="89" r:id="rId6"/>
    <sheet name="EgyszÉvesMérleg&quot;A&quot;DE" sheetId="14" r:id="rId7"/>
    <sheet name="EgyszÉvesEredmÖsszktg&quot;A&quot;DE" sheetId="56" r:id="rId8"/>
    <sheet name="Anhang" sheetId="94" r:id="rId9"/>
    <sheet name="Egyszerűsített éves besz. EN" sheetId="91" r:id="rId10"/>
    <sheet name="EgyszÉvesMérleg&quot;A&quot;EN" sheetId="92" r:id="rId11"/>
    <sheet name="EgyszÉvesEredmÖsszktg&quot;A&quot;EN" sheetId="93" r:id="rId12"/>
    <sheet name="Notes" sheetId="95" r:id="rId13"/>
  </sheets>
  <calcPr calcId="152511"/>
</workbook>
</file>

<file path=xl/calcChain.xml><?xml version="1.0" encoding="utf-8"?>
<calcChain xmlns="http://schemas.openxmlformats.org/spreadsheetml/2006/main">
  <c r="D15" i="44" l="1"/>
  <c r="B93" i="94" l="1"/>
  <c r="F94" i="94"/>
  <c r="G221" i="94" l="1"/>
  <c r="G222" i="94"/>
  <c r="G220" i="94"/>
  <c r="F221" i="94"/>
  <c r="F222" i="94"/>
  <c r="F220" i="94"/>
  <c r="E94" i="95"/>
  <c r="D95" i="95"/>
  <c r="E10" i="93"/>
  <c r="C10" i="93"/>
  <c r="F619" i="94"/>
  <c r="G530" i="94"/>
  <c r="F530" i="94"/>
  <c r="B106" i="94"/>
  <c r="B106" i="95" s="1"/>
  <c r="E103" i="94"/>
  <c r="D103" i="95" s="1"/>
  <c r="E96" i="94" l="1"/>
  <c r="E96" i="95" s="1"/>
  <c r="G23" i="94"/>
  <c r="G22" i="94"/>
  <c r="B2" i="89"/>
  <c r="C27" i="45"/>
  <c r="F36" i="44"/>
  <c r="C8" i="45" s="1"/>
  <c r="C8" i="56" s="1"/>
  <c r="C31" i="44"/>
  <c r="C24" i="44"/>
  <c r="F716" i="94" l="1"/>
  <c r="F712" i="95" s="1"/>
  <c r="F715" i="94"/>
  <c r="F711" i="95" s="1"/>
  <c r="G704" i="94"/>
  <c r="G700" i="95" s="1"/>
  <c r="H704" i="94"/>
  <c r="H700" i="95" s="1"/>
  <c r="I704" i="94"/>
  <c r="I700" i="95" s="1"/>
  <c r="G703" i="94"/>
  <c r="G699" i="95" s="1"/>
  <c r="H703" i="94"/>
  <c r="H699" i="95" s="1"/>
  <c r="I703" i="94"/>
  <c r="I699" i="95" s="1"/>
  <c r="G702" i="94"/>
  <c r="G698" i="95" s="1"/>
  <c r="H702" i="94"/>
  <c r="H698" i="95" s="1"/>
  <c r="I702" i="94"/>
  <c r="I698" i="95" s="1"/>
  <c r="F703" i="94"/>
  <c r="F699" i="95" s="1"/>
  <c r="F704" i="94"/>
  <c r="F700" i="95" s="1"/>
  <c r="F702" i="94"/>
  <c r="F698" i="95" s="1"/>
  <c r="C486" i="90"/>
  <c r="F673" i="94"/>
  <c r="F669" i="95" s="1"/>
  <c r="F674" i="94"/>
  <c r="F670" i="95" s="1"/>
  <c r="F675" i="94"/>
  <c r="F671" i="95" s="1"/>
  <c r="F676" i="94"/>
  <c r="F672" i="95" s="1"/>
  <c r="F677" i="94"/>
  <c r="F673" i="95" s="1"/>
  <c r="F679" i="94"/>
  <c r="F675" i="95" s="1"/>
  <c r="F680" i="94"/>
  <c r="F676" i="95" s="1"/>
  <c r="F681" i="94"/>
  <c r="F677" i="95" s="1"/>
  <c r="F682" i="94"/>
  <c r="F678" i="95" s="1"/>
  <c r="F683" i="94"/>
  <c r="F679" i="95" s="1"/>
  <c r="F685" i="94"/>
  <c r="F681" i="95" s="1"/>
  <c r="G656" i="94"/>
  <c r="G652" i="95" s="1"/>
  <c r="G657" i="94"/>
  <c r="G653" i="95" s="1"/>
  <c r="G658" i="94"/>
  <c r="G654" i="95" s="1"/>
  <c r="G659" i="94"/>
  <c r="G655" i="95" s="1"/>
  <c r="G655" i="94"/>
  <c r="G651" i="95" s="1"/>
  <c r="F656" i="94"/>
  <c r="F652" i="95" s="1"/>
  <c r="F657" i="94"/>
  <c r="F653" i="95" s="1"/>
  <c r="F658" i="94"/>
  <c r="F654" i="95" s="1"/>
  <c r="F659" i="94"/>
  <c r="F655" i="95" s="1"/>
  <c r="F655" i="94"/>
  <c r="F651" i="95" s="1"/>
  <c r="F638" i="94"/>
  <c r="F634" i="95" s="1"/>
  <c r="G638" i="94"/>
  <c r="G634" i="95" s="1"/>
  <c r="F639" i="94"/>
  <c r="F635" i="95" s="1"/>
  <c r="G639" i="94"/>
  <c r="G635" i="95" s="1"/>
  <c r="F640" i="94"/>
  <c r="F636" i="95" s="1"/>
  <c r="G640" i="94"/>
  <c r="G636" i="95" s="1"/>
  <c r="F641" i="94"/>
  <c r="F637" i="95" s="1"/>
  <c r="G641" i="94"/>
  <c r="G637" i="95" s="1"/>
  <c r="G637" i="94"/>
  <c r="G633" i="95" s="1"/>
  <c r="F637" i="94"/>
  <c r="F633" i="95" s="1"/>
  <c r="G619" i="94"/>
  <c r="G615" i="95" s="1"/>
  <c r="G620" i="94"/>
  <c r="G616" i="95" s="1"/>
  <c r="G621" i="94"/>
  <c r="G617" i="95" s="1"/>
  <c r="G622" i="94"/>
  <c r="G618" i="95" s="1"/>
  <c r="G623" i="94"/>
  <c r="G619" i="95" s="1"/>
  <c r="G624" i="94"/>
  <c r="G620" i="95" s="1"/>
  <c r="G625" i="94"/>
  <c r="G621" i="95" s="1"/>
  <c r="G618" i="94"/>
  <c r="F615" i="95"/>
  <c r="F620" i="94"/>
  <c r="F616" i="95" s="1"/>
  <c r="H616" i="95" s="1"/>
  <c r="F621" i="94"/>
  <c r="F617" i="95" s="1"/>
  <c r="H617" i="95" s="1"/>
  <c r="F622" i="94"/>
  <c r="F618" i="95" s="1"/>
  <c r="H618" i="95" s="1"/>
  <c r="F623" i="94"/>
  <c r="F619" i="95" s="1"/>
  <c r="H619" i="95" s="1"/>
  <c r="F624" i="94"/>
  <c r="F620" i="95" s="1"/>
  <c r="H620" i="95" s="1"/>
  <c r="F625" i="94"/>
  <c r="F621" i="95" s="1"/>
  <c r="H621" i="95" s="1"/>
  <c r="F618" i="94"/>
  <c r="F614" i="95" s="1"/>
  <c r="G601" i="94"/>
  <c r="G597" i="95" s="1"/>
  <c r="G602" i="94"/>
  <c r="G598" i="95" s="1"/>
  <c r="G603" i="94"/>
  <c r="G599" i="95" s="1"/>
  <c r="G604" i="94"/>
  <c r="G600" i="95" s="1"/>
  <c r="G605" i="94"/>
  <c r="G601" i="95" s="1"/>
  <c r="G606" i="94"/>
  <c r="G602" i="95" s="1"/>
  <c r="G607" i="94"/>
  <c r="G603" i="95" s="1"/>
  <c r="G600" i="94"/>
  <c r="G596" i="95" s="1"/>
  <c r="F601" i="94"/>
  <c r="F597" i="95" s="1"/>
  <c r="F602" i="94"/>
  <c r="F598" i="95" s="1"/>
  <c r="F603" i="94"/>
  <c r="F599" i="95" s="1"/>
  <c r="F604" i="94"/>
  <c r="F600" i="95" s="1"/>
  <c r="F605" i="94"/>
  <c r="F601" i="95" s="1"/>
  <c r="F606" i="94"/>
  <c r="F602" i="95" s="1"/>
  <c r="F607" i="94"/>
  <c r="F603" i="95" s="1"/>
  <c r="F600" i="94"/>
  <c r="F596" i="95" s="1"/>
  <c r="G582" i="94"/>
  <c r="G579" i="95" s="1"/>
  <c r="G583" i="94"/>
  <c r="G580" i="95" s="1"/>
  <c r="G584" i="94"/>
  <c r="G581" i="95" s="1"/>
  <c r="G585" i="94"/>
  <c r="G582" i="95" s="1"/>
  <c r="G586" i="94"/>
  <c r="G583" i="95" s="1"/>
  <c r="G587" i="94"/>
  <c r="G584" i="95" s="1"/>
  <c r="G588" i="94"/>
  <c r="G585" i="95" s="1"/>
  <c r="G581" i="94"/>
  <c r="G578" i="95" s="1"/>
  <c r="F582" i="94"/>
  <c r="F579" i="95" s="1"/>
  <c r="F583" i="94"/>
  <c r="F580" i="95" s="1"/>
  <c r="F584" i="94"/>
  <c r="F581" i="95" s="1"/>
  <c r="F585" i="94"/>
  <c r="F582" i="95" s="1"/>
  <c r="F586" i="94"/>
  <c r="F583" i="95" s="1"/>
  <c r="F587" i="94"/>
  <c r="F584" i="95" s="1"/>
  <c r="F588" i="94"/>
  <c r="F585" i="95" s="1"/>
  <c r="F581" i="94"/>
  <c r="F578" i="95" s="1"/>
  <c r="G566" i="94"/>
  <c r="G563" i="95" s="1"/>
  <c r="G567" i="94"/>
  <c r="G564" i="95" s="1"/>
  <c r="G568" i="94"/>
  <c r="G565" i="95" s="1"/>
  <c r="G569" i="94"/>
  <c r="G566" i="95" s="1"/>
  <c r="G570" i="94"/>
  <c r="G567" i="95" s="1"/>
  <c r="G571" i="94"/>
  <c r="G568" i="95" s="1"/>
  <c r="G572" i="94"/>
  <c r="G569" i="95" s="1"/>
  <c r="G565" i="94"/>
  <c r="G562" i="95" s="1"/>
  <c r="F566" i="94"/>
  <c r="F563" i="95" s="1"/>
  <c r="F567" i="94"/>
  <c r="F564" i="95" s="1"/>
  <c r="F568" i="94"/>
  <c r="F565" i="95" s="1"/>
  <c r="F569" i="94"/>
  <c r="F566" i="95" s="1"/>
  <c r="F570" i="94"/>
  <c r="F567" i="95" s="1"/>
  <c r="F571" i="94"/>
  <c r="F568" i="95" s="1"/>
  <c r="F572" i="94"/>
  <c r="F569" i="95" s="1"/>
  <c r="F565" i="94"/>
  <c r="F562" i="95" s="1"/>
  <c r="G550" i="94"/>
  <c r="G547" i="95" s="1"/>
  <c r="G551" i="94"/>
  <c r="G548" i="95" s="1"/>
  <c r="G552" i="94"/>
  <c r="G549" i="95" s="1"/>
  <c r="G553" i="94"/>
  <c r="G550" i="95" s="1"/>
  <c r="G554" i="94"/>
  <c r="G551" i="95" s="1"/>
  <c r="G555" i="94"/>
  <c r="G552" i="95" s="1"/>
  <c r="G556" i="94"/>
  <c r="G553" i="95" s="1"/>
  <c r="G549" i="94"/>
  <c r="G546" i="95" s="1"/>
  <c r="F550" i="94"/>
  <c r="F547" i="95" s="1"/>
  <c r="F551" i="94"/>
  <c r="F548" i="95" s="1"/>
  <c r="F552" i="94"/>
  <c r="F549" i="95" s="1"/>
  <c r="F553" i="94"/>
  <c r="F550" i="95" s="1"/>
  <c r="F554" i="94"/>
  <c r="F551" i="95" s="1"/>
  <c r="F555" i="94"/>
  <c r="F552" i="95" s="1"/>
  <c r="F556" i="94"/>
  <c r="F553" i="95" s="1"/>
  <c r="F549" i="94"/>
  <c r="F546" i="95" s="1"/>
  <c r="G352" i="90"/>
  <c r="F352" i="90"/>
  <c r="H351" i="90"/>
  <c r="H350" i="90"/>
  <c r="H349" i="90"/>
  <c r="G526" i="95"/>
  <c r="F526" i="95"/>
  <c r="G533" i="94"/>
  <c r="G529" i="95" s="1"/>
  <c r="G534" i="94"/>
  <c r="G530" i="95" s="1"/>
  <c r="G535" i="94"/>
  <c r="G531" i="95" s="1"/>
  <c r="G532" i="94"/>
  <c r="F533" i="94"/>
  <c r="F529" i="95" s="1"/>
  <c r="F534" i="94"/>
  <c r="F530" i="95" s="1"/>
  <c r="F535" i="94"/>
  <c r="F531" i="95" s="1"/>
  <c r="F532" i="94"/>
  <c r="G331" i="90"/>
  <c r="F331" i="90"/>
  <c r="G509" i="94"/>
  <c r="G506" i="95" s="1"/>
  <c r="G510" i="94"/>
  <c r="G507" i="95" s="1"/>
  <c r="G511" i="94"/>
  <c r="G508" i="95" s="1"/>
  <c r="G512" i="94"/>
  <c r="G509" i="95" s="1"/>
  <c r="G513" i="94"/>
  <c r="G510" i="95" s="1"/>
  <c r="G514" i="94"/>
  <c r="G511" i="95" s="1"/>
  <c r="G515" i="94"/>
  <c r="G512" i="95" s="1"/>
  <c r="G516" i="94"/>
  <c r="G513" i="95" s="1"/>
  <c r="G508" i="94"/>
  <c r="G505" i="95" s="1"/>
  <c r="F509" i="94"/>
  <c r="F506" i="95" s="1"/>
  <c r="F510" i="94"/>
  <c r="F507" i="95" s="1"/>
  <c r="F511" i="94"/>
  <c r="F508" i="95" s="1"/>
  <c r="F512" i="94"/>
  <c r="F509" i="95" s="1"/>
  <c r="F513" i="94"/>
  <c r="F510" i="95" s="1"/>
  <c r="F514" i="94"/>
  <c r="F511" i="95" s="1"/>
  <c r="F515" i="94"/>
  <c r="F512" i="95" s="1"/>
  <c r="F516" i="94"/>
  <c r="F513" i="95" s="1"/>
  <c r="F508" i="94"/>
  <c r="F505" i="95" s="1"/>
  <c r="H659" i="94" l="1"/>
  <c r="H615" i="95"/>
  <c r="H352" i="90"/>
  <c r="H621" i="94"/>
  <c r="H622" i="94"/>
  <c r="H618" i="94"/>
  <c r="H624" i="94"/>
  <c r="H620" i="94"/>
  <c r="F536" i="94"/>
  <c r="G536" i="94"/>
  <c r="H619" i="94"/>
  <c r="H623" i="94"/>
  <c r="F660" i="94"/>
  <c r="H658" i="94"/>
  <c r="H655" i="95"/>
  <c r="H625" i="94"/>
  <c r="G660" i="94"/>
  <c r="G656" i="95"/>
  <c r="H656" i="94"/>
  <c r="H657" i="94"/>
  <c r="H653" i="95"/>
  <c r="G626" i="94"/>
  <c r="F656" i="95"/>
  <c r="H654" i="95"/>
  <c r="H652" i="95"/>
  <c r="F626" i="94"/>
  <c r="H651" i="95"/>
  <c r="H655" i="94"/>
  <c r="F622" i="95"/>
  <c r="G614" i="95"/>
  <c r="G622" i="95" s="1"/>
  <c r="F528" i="95"/>
  <c r="G528" i="95"/>
  <c r="H626" i="94" l="1"/>
  <c r="H660" i="94"/>
  <c r="H656" i="95"/>
  <c r="H622" i="95"/>
  <c r="H614" i="95"/>
  <c r="F490" i="94" l="1"/>
  <c r="F487" i="95" s="1"/>
  <c r="F491" i="94"/>
  <c r="F488" i="95" s="1"/>
  <c r="F492" i="94"/>
  <c r="F489" i="95" s="1"/>
  <c r="F493" i="94"/>
  <c r="F490" i="95" s="1"/>
  <c r="F489" i="94"/>
  <c r="F486" i="95" s="1"/>
  <c r="B490" i="94"/>
  <c r="B487" i="95" s="1"/>
  <c r="B491" i="94"/>
  <c r="B488" i="95" s="1"/>
  <c r="B492" i="94"/>
  <c r="B489" i="95" s="1"/>
  <c r="B493" i="94"/>
  <c r="B490" i="95" s="1"/>
  <c r="B489" i="94"/>
  <c r="B486" i="95" s="1"/>
  <c r="G467" i="94"/>
  <c r="G464" i="95" s="1"/>
  <c r="G468" i="94"/>
  <c r="G465" i="95" s="1"/>
  <c r="G469" i="94"/>
  <c r="G466" i="95" s="1"/>
  <c r="G470" i="94"/>
  <c r="G467" i="95" s="1"/>
  <c r="G471" i="94"/>
  <c r="G468" i="95" s="1"/>
  <c r="G472" i="94"/>
  <c r="G469" i="95" s="1"/>
  <c r="G473" i="94"/>
  <c r="G470" i="95" s="1"/>
  <c r="G474" i="94"/>
  <c r="G471" i="95" s="1"/>
  <c r="G475" i="94"/>
  <c r="G472" i="95" s="1"/>
  <c r="G476" i="94"/>
  <c r="G473" i="95" s="1"/>
  <c r="G477" i="94"/>
  <c r="G474" i="95" s="1"/>
  <c r="G478" i="94"/>
  <c r="G475" i="95" s="1"/>
  <c r="G479" i="94"/>
  <c r="G476" i="95" s="1"/>
  <c r="F467" i="94"/>
  <c r="F464" i="95" s="1"/>
  <c r="F468" i="94"/>
  <c r="F465" i="95" s="1"/>
  <c r="F469" i="94"/>
  <c r="F466" i="95" s="1"/>
  <c r="F470" i="94"/>
  <c r="F467" i="95" s="1"/>
  <c r="F471" i="94"/>
  <c r="F468" i="95" s="1"/>
  <c r="F472" i="94"/>
  <c r="F469" i="95" s="1"/>
  <c r="F473" i="94"/>
  <c r="F470" i="95" s="1"/>
  <c r="F474" i="94"/>
  <c r="F471" i="95" s="1"/>
  <c r="F475" i="94"/>
  <c r="F472" i="95" s="1"/>
  <c r="F476" i="94"/>
  <c r="F473" i="95" s="1"/>
  <c r="F477" i="94"/>
  <c r="F474" i="95" s="1"/>
  <c r="F478" i="94"/>
  <c r="F475" i="95" s="1"/>
  <c r="F479" i="94"/>
  <c r="F476" i="95" s="1"/>
  <c r="G466" i="94"/>
  <c r="G463" i="95" s="1"/>
  <c r="F466" i="94"/>
  <c r="F463" i="95" s="1"/>
  <c r="G448" i="94"/>
  <c r="G445" i="95" s="1"/>
  <c r="G449" i="94"/>
  <c r="G446" i="95" s="1"/>
  <c r="G450" i="94"/>
  <c r="G447" i="95" s="1"/>
  <c r="G451" i="94"/>
  <c r="G448" i="95" s="1"/>
  <c r="G452" i="94"/>
  <c r="G449" i="95" s="1"/>
  <c r="G453" i="94"/>
  <c r="G450" i="95" s="1"/>
  <c r="G454" i="94"/>
  <c r="G451" i="95" s="1"/>
  <c r="G455" i="94"/>
  <c r="G452" i="95" s="1"/>
  <c r="G456" i="94"/>
  <c r="G453" i="95" s="1"/>
  <c r="G457" i="94"/>
  <c r="G454" i="95" s="1"/>
  <c r="G447" i="94"/>
  <c r="G444" i="95" s="1"/>
  <c r="F448" i="94"/>
  <c r="F445" i="95" s="1"/>
  <c r="F449" i="94"/>
  <c r="F446" i="95" s="1"/>
  <c r="F450" i="94"/>
  <c r="F447" i="95" s="1"/>
  <c r="F451" i="94"/>
  <c r="F448" i="95" s="1"/>
  <c r="F452" i="94"/>
  <c r="F449" i="95" s="1"/>
  <c r="F453" i="94"/>
  <c r="F450" i="95" s="1"/>
  <c r="F454" i="94"/>
  <c r="F451" i="95" s="1"/>
  <c r="F455" i="94"/>
  <c r="F452" i="95" s="1"/>
  <c r="F456" i="94"/>
  <c r="F453" i="95" s="1"/>
  <c r="F457" i="94"/>
  <c r="F454" i="95" s="1"/>
  <c r="F447" i="94"/>
  <c r="F444" i="95" s="1"/>
  <c r="H429" i="94"/>
  <c r="H426" i="95" s="1"/>
  <c r="H428" i="94"/>
  <c r="H425" i="95" s="1"/>
  <c r="B429" i="94"/>
  <c r="B426" i="95" s="1"/>
  <c r="B428" i="94"/>
  <c r="B425" i="95" s="1"/>
  <c r="H418" i="94"/>
  <c r="H415" i="95" s="1"/>
  <c r="I418" i="94"/>
  <c r="I415" i="95" s="1"/>
  <c r="J418" i="94"/>
  <c r="J415" i="95" s="1"/>
  <c r="G418" i="94"/>
  <c r="G415" i="95" s="1"/>
  <c r="G417" i="94"/>
  <c r="G414" i="95" s="1"/>
  <c r="H417" i="94"/>
  <c r="H414" i="95" s="1"/>
  <c r="I417" i="94"/>
  <c r="I414" i="95" s="1"/>
  <c r="J417" i="94"/>
  <c r="J414" i="95" s="1"/>
  <c r="F418" i="94"/>
  <c r="F415" i="95" s="1"/>
  <c r="F417" i="94"/>
  <c r="F414" i="95" s="1"/>
  <c r="I401" i="94"/>
  <c r="I398" i="95" s="1"/>
  <c r="I402" i="94"/>
  <c r="I399" i="95" s="1"/>
  <c r="H401" i="94"/>
  <c r="H398" i="95" s="1"/>
  <c r="H402" i="94"/>
  <c r="H399" i="95" s="1"/>
  <c r="G402" i="94"/>
  <c r="G399" i="95" s="1"/>
  <c r="G401" i="94"/>
  <c r="G398" i="95" s="1"/>
  <c r="G400" i="94"/>
  <c r="G397" i="95" s="1"/>
  <c r="H400" i="94"/>
  <c r="H397" i="95" s="1"/>
  <c r="I400" i="94"/>
  <c r="I397" i="95" s="1"/>
  <c r="F401" i="94"/>
  <c r="F398" i="95" s="1"/>
  <c r="F402" i="94"/>
  <c r="F399" i="95" s="1"/>
  <c r="F400" i="94"/>
  <c r="F397" i="95" s="1"/>
  <c r="G378" i="94"/>
  <c r="G375" i="95" s="1"/>
  <c r="G379" i="94"/>
  <c r="G376" i="95" s="1"/>
  <c r="G380" i="94"/>
  <c r="G377" i="95" s="1"/>
  <c r="G381" i="94"/>
  <c r="G378" i="95" s="1"/>
  <c r="G382" i="94"/>
  <c r="G379" i="95" s="1"/>
  <c r="G383" i="94"/>
  <c r="G380" i="95" s="1"/>
  <c r="G384" i="94"/>
  <c r="G381" i="95" s="1"/>
  <c r="G385" i="94"/>
  <c r="G382" i="95" s="1"/>
  <c r="F378" i="94"/>
  <c r="F375" i="95" s="1"/>
  <c r="F379" i="94"/>
  <c r="F376" i="95" s="1"/>
  <c r="F380" i="94"/>
  <c r="F377" i="95" s="1"/>
  <c r="F381" i="94"/>
  <c r="F378" i="95" s="1"/>
  <c r="F382" i="94"/>
  <c r="F379" i="95" s="1"/>
  <c r="F383" i="94"/>
  <c r="F380" i="95" s="1"/>
  <c r="F384" i="94"/>
  <c r="F381" i="95" s="1"/>
  <c r="F385" i="94"/>
  <c r="F382" i="95" s="1"/>
  <c r="G377" i="94"/>
  <c r="G374" i="95" s="1"/>
  <c r="F377" i="94"/>
  <c r="F374" i="95" s="1"/>
  <c r="F361" i="94"/>
  <c r="F358" i="95" s="1"/>
  <c r="G361" i="94"/>
  <c r="G358" i="95" s="1"/>
  <c r="F362" i="94"/>
  <c r="F359" i="95" s="1"/>
  <c r="G362" i="94"/>
  <c r="G359" i="95" s="1"/>
  <c r="G360" i="94"/>
  <c r="G357" i="95" s="1"/>
  <c r="F360" i="94"/>
  <c r="F357" i="95" s="1"/>
  <c r="G342" i="94"/>
  <c r="G341" i="95" s="1"/>
  <c r="G343" i="94"/>
  <c r="G342" i="95" s="1"/>
  <c r="G344" i="94"/>
  <c r="G343" i="95" s="1"/>
  <c r="G345" i="94"/>
  <c r="G344" i="95" s="1"/>
  <c r="F342" i="94"/>
  <c r="F343" i="94"/>
  <c r="H343" i="94" s="1"/>
  <c r="F344" i="94"/>
  <c r="F345" i="94"/>
  <c r="H345" i="94" s="1"/>
  <c r="G341" i="94"/>
  <c r="F341" i="94"/>
  <c r="F340" i="95" s="1"/>
  <c r="G320" i="94"/>
  <c r="G320" i="95" s="1"/>
  <c r="G321" i="94"/>
  <c r="G321" i="95" s="1"/>
  <c r="G322" i="94"/>
  <c r="G322" i="95" s="1"/>
  <c r="G323" i="94"/>
  <c r="G323" i="95" s="1"/>
  <c r="G324" i="94"/>
  <c r="G324" i="95" s="1"/>
  <c r="G325" i="94"/>
  <c r="G325" i="95" s="1"/>
  <c r="G326" i="94"/>
  <c r="G326" i="95" s="1"/>
  <c r="G327" i="94"/>
  <c r="G327" i="95" s="1"/>
  <c r="G328" i="94"/>
  <c r="G328" i="95" s="1"/>
  <c r="G319" i="94"/>
  <c r="G319" i="95" s="1"/>
  <c r="F320" i="94"/>
  <c r="F320" i="95" s="1"/>
  <c r="F321" i="94"/>
  <c r="F321" i="95" s="1"/>
  <c r="F322" i="94"/>
  <c r="F323" i="94"/>
  <c r="F324" i="94"/>
  <c r="F325" i="94"/>
  <c r="F326" i="94"/>
  <c r="F326" i="95" s="1"/>
  <c r="F327" i="94"/>
  <c r="F327" i="95" s="1"/>
  <c r="F328" i="94"/>
  <c r="F328" i="95" s="1"/>
  <c r="F319" i="94"/>
  <c r="F319" i="95" s="1"/>
  <c r="F207" i="90"/>
  <c r="H302" i="94"/>
  <c r="H303" i="95" s="1"/>
  <c r="H303" i="94"/>
  <c r="H304" i="95" s="1"/>
  <c r="H304" i="94"/>
  <c r="H305" i="95" s="1"/>
  <c r="H305" i="94"/>
  <c r="H306" i="95" s="1"/>
  <c r="B302" i="94"/>
  <c r="B303" i="95" s="1"/>
  <c r="B303" i="94"/>
  <c r="B304" i="95" s="1"/>
  <c r="B304" i="94"/>
  <c r="B305" i="95" s="1"/>
  <c r="B305" i="94"/>
  <c r="B306" i="95" s="1"/>
  <c r="H301" i="94"/>
  <c r="B301" i="94"/>
  <c r="B302" i="95" s="1"/>
  <c r="H344" i="94" l="1"/>
  <c r="F360" i="90"/>
  <c r="H325" i="94"/>
  <c r="H324" i="94"/>
  <c r="H342" i="94"/>
  <c r="H323" i="94"/>
  <c r="H322" i="94"/>
  <c r="I359" i="95"/>
  <c r="H341" i="94"/>
  <c r="F343" i="95"/>
  <c r="H343" i="95" s="1"/>
  <c r="F341" i="95"/>
  <c r="H341" i="95" s="1"/>
  <c r="F344" i="95"/>
  <c r="H344" i="95" s="1"/>
  <c r="F342" i="95"/>
  <c r="H342" i="95" s="1"/>
  <c r="G340" i="95"/>
  <c r="H340" i="95" s="1"/>
  <c r="F324" i="95"/>
  <c r="F322" i="95"/>
  <c r="H322" i="95" s="1"/>
  <c r="H306" i="94"/>
  <c r="F325" i="95"/>
  <c r="F323" i="95"/>
  <c r="H323" i="95" s="1"/>
  <c r="H302" i="95"/>
  <c r="H307" i="95" s="1"/>
  <c r="G285" i="94" l="1"/>
  <c r="G287" i="95" s="1"/>
  <c r="G286" i="94"/>
  <c r="G288" i="95" s="1"/>
  <c r="G287" i="94"/>
  <c r="G289" i="95" s="1"/>
  <c r="G288" i="94"/>
  <c r="G290" i="95" s="1"/>
  <c r="G289" i="94"/>
  <c r="G291" i="95" s="1"/>
  <c r="G284" i="94"/>
  <c r="G286" i="95" s="1"/>
  <c r="F285" i="94"/>
  <c r="F287" i="95" s="1"/>
  <c r="F286" i="94"/>
  <c r="F288" i="95" s="1"/>
  <c r="F287" i="94"/>
  <c r="F289" i="95" s="1"/>
  <c r="F288" i="94"/>
  <c r="F290" i="95" s="1"/>
  <c r="F289" i="94"/>
  <c r="F291" i="95" s="1"/>
  <c r="F284" i="94"/>
  <c r="F286" i="95" s="1"/>
  <c r="G267" i="94"/>
  <c r="G269" i="95" s="1"/>
  <c r="G268" i="94"/>
  <c r="G270" i="95" s="1"/>
  <c r="G269" i="94"/>
  <c r="G271" i="95" s="1"/>
  <c r="G270" i="94"/>
  <c r="G272" i="95" s="1"/>
  <c r="G271" i="94"/>
  <c r="G273" i="95" s="1"/>
  <c r="G266" i="94"/>
  <c r="F267" i="94"/>
  <c r="F269" i="95" s="1"/>
  <c r="F268" i="94"/>
  <c r="F270" i="95" s="1"/>
  <c r="F269" i="94"/>
  <c r="F271" i="95" s="1"/>
  <c r="F270" i="94"/>
  <c r="F272" i="95" s="1"/>
  <c r="F271" i="94"/>
  <c r="F273" i="95" s="1"/>
  <c r="F266" i="94"/>
  <c r="F268" i="95" s="1"/>
  <c r="F260" i="90"/>
  <c r="F235" i="94"/>
  <c r="F237" i="95" s="1"/>
  <c r="F236" i="94"/>
  <c r="F238" i="95" s="1"/>
  <c r="F234" i="94"/>
  <c r="F236" i="95" s="1"/>
  <c r="E235" i="94"/>
  <c r="E237" i="95" s="1"/>
  <c r="E236" i="94"/>
  <c r="E238" i="95" s="1"/>
  <c r="E234" i="94"/>
  <c r="E236" i="95" s="1"/>
  <c r="D235" i="94"/>
  <c r="D237" i="95" s="1"/>
  <c r="D236" i="94"/>
  <c r="D238" i="95" s="1"/>
  <c r="D234" i="94"/>
  <c r="D236" i="95" s="1"/>
  <c r="F222" i="95"/>
  <c r="G223" i="95"/>
  <c r="G224" i="95"/>
  <c r="F223" i="95"/>
  <c r="F224" i="95"/>
  <c r="G222" i="95"/>
  <c r="G219" i="94"/>
  <c r="F219" i="94"/>
  <c r="F221" i="95" s="1"/>
  <c r="D246" i="95" s="1"/>
  <c r="F284" i="95" s="1"/>
  <c r="G221" i="95" l="1"/>
  <c r="E246" i="95" s="1"/>
  <c r="G284" i="95" s="1"/>
  <c r="H300" i="95" s="1"/>
  <c r="F487" i="94"/>
  <c r="G268" i="95"/>
  <c r="D244" i="94"/>
  <c r="F282" i="94" s="1"/>
  <c r="E244" i="94"/>
  <c r="G282" i="94" s="1"/>
  <c r="H299" i="94" s="1"/>
  <c r="H199" i="94" l="1"/>
  <c r="H200" i="95" s="1"/>
  <c r="H200" i="94"/>
  <c r="H201" i="95" s="1"/>
  <c r="H201" i="94"/>
  <c r="H202" i="95" s="1"/>
  <c r="G199" i="94"/>
  <c r="G200" i="95" s="1"/>
  <c r="G200" i="94"/>
  <c r="G201" i="95" s="1"/>
  <c r="G201" i="94"/>
  <c r="G202" i="95" s="1"/>
  <c r="F199" i="94"/>
  <c r="F200" i="95" s="1"/>
  <c r="F200" i="94"/>
  <c r="F201" i="95" s="1"/>
  <c r="F201" i="94"/>
  <c r="F202" i="95" s="1"/>
  <c r="F198" i="94"/>
  <c r="F199" i="95" s="1"/>
  <c r="G198" i="94"/>
  <c r="G199" i="95" s="1"/>
  <c r="H198" i="94"/>
  <c r="H199" i="95" s="1"/>
  <c r="E199" i="94"/>
  <c r="E200" i="95" s="1"/>
  <c r="E200" i="94"/>
  <c r="E201" i="95" s="1"/>
  <c r="E201" i="94"/>
  <c r="E202" i="95" s="1"/>
  <c r="E198" i="94"/>
  <c r="E199" i="95" s="1"/>
  <c r="H192" i="94"/>
  <c r="H193" i="95" s="1"/>
  <c r="H193" i="94"/>
  <c r="H194" i="95" s="1"/>
  <c r="H194" i="94"/>
  <c r="H195" i="95" s="1"/>
  <c r="G192" i="94"/>
  <c r="G193" i="95" s="1"/>
  <c r="G193" i="94"/>
  <c r="G194" i="95" s="1"/>
  <c r="G194" i="94"/>
  <c r="G195" i="95" s="1"/>
  <c r="F192" i="94"/>
  <c r="F193" i="95" s="1"/>
  <c r="F193" i="94"/>
  <c r="F194" i="95" s="1"/>
  <c r="F194" i="94"/>
  <c r="F195" i="95" s="1"/>
  <c r="F191" i="94"/>
  <c r="F192" i="95" s="1"/>
  <c r="G191" i="94"/>
  <c r="G192" i="95" s="1"/>
  <c r="H191" i="94"/>
  <c r="H192" i="95" s="1"/>
  <c r="E192" i="94"/>
  <c r="E193" i="95" s="1"/>
  <c r="E193" i="94"/>
  <c r="E194" i="95" s="1"/>
  <c r="E194" i="94"/>
  <c r="E195" i="95" s="1"/>
  <c r="E191" i="94"/>
  <c r="E192" i="95" s="1"/>
  <c r="H176" i="94"/>
  <c r="H177" i="95" s="1"/>
  <c r="G176" i="94"/>
  <c r="G177" i="95" s="1"/>
  <c r="F176" i="94"/>
  <c r="F177" i="95" s="1"/>
  <c r="F175" i="94"/>
  <c r="F176" i="95" s="1"/>
  <c r="G175" i="94"/>
  <c r="G176" i="95" s="1"/>
  <c r="H175" i="94"/>
  <c r="H176" i="95" s="1"/>
  <c r="E176" i="94"/>
  <c r="E177" i="95" s="1"/>
  <c r="E175" i="94"/>
  <c r="E176" i="95" s="1"/>
  <c r="F171" i="94"/>
  <c r="F172" i="95" s="1"/>
  <c r="G171" i="94"/>
  <c r="G172" i="95" s="1"/>
  <c r="H171" i="94"/>
  <c r="H172" i="95" s="1"/>
  <c r="F170" i="94"/>
  <c r="F171" i="95" s="1"/>
  <c r="G170" i="94"/>
  <c r="G171" i="95" s="1"/>
  <c r="H170" i="94"/>
  <c r="H171" i="95" s="1"/>
  <c r="E170" i="94"/>
  <c r="E171" i="95" s="1"/>
  <c r="E171" i="94"/>
  <c r="E172" i="95" s="1"/>
  <c r="F169" i="94"/>
  <c r="F170" i="95" s="1"/>
  <c r="G169" i="94"/>
  <c r="G170" i="95" s="1"/>
  <c r="H169" i="94"/>
  <c r="H170" i="95" s="1"/>
  <c r="E169" i="94"/>
  <c r="E170" i="95" s="1"/>
  <c r="I176" i="95" l="1"/>
  <c r="I177" i="95"/>
  <c r="I170" i="95"/>
  <c r="I172" i="95"/>
  <c r="I171" i="95"/>
  <c r="A11" i="95"/>
  <c r="E7" i="95"/>
  <c r="E5" i="95"/>
  <c r="F1" i="95"/>
  <c r="A1" i="95"/>
  <c r="K114" i="94"/>
  <c r="K114" i="95" s="1"/>
  <c r="K115" i="94"/>
  <c r="K115" i="95" s="1"/>
  <c r="J114" i="94"/>
  <c r="J114" i="95" s="1"/>
  <c r="J115" i="94"/>
  <c r="J115" i="95" s="1"/>
  <c r="I114" i="94"/>
  <c r="I114" i="95" s="1"/>
  <c r="I115" i="94"/>
  <c r="I115" i="95" s="1"/>
  <c r="H114" i="94"/>
  <c r="H114" i="95" s="1"/>
  <c r="H115" i="94"/>
  <c r="H115" i="95" s="1"/>
  <c r="H113" i="94"/>
  <c r="H113" i="95" s="1"/>
  <c r="I113" i="94"/>
  <c r="I113" i="95" s="1"/>
  <c r="J113" i="94"/>
  <c r="J113" i="95" s="1"/>
  <c r="K113" i="94"/>
  <c r="K113" i="95" s="1"/>
  <c r="G114" i="94"/>
  <c r="G114" i="95" s="1"/>
  <c r="G115" i="94"/>
  <c r="G115" i="95" s="1"/>
  <c r="G113" i="94"/>
  <c r="G113" i="95" s="1"/>
  <c r="D114" i="94"/>
  <c r="D114" i="95" s="1"/>
  <c r="D115" i="94"/>
  <c r="D115" i="95" s="1"/>
  <c r="D113" i="94"/>
  <c r="D113" i="95" s="1"/>
  <c r="B114" i="94"/>
  <c r="B114" i="95" s="1"/>
  <c r="B115" i="94"/>
  <c r="B115" i="95" s="1"/>
  <c r="B113" i="94"/>
  <c r="B113" i="95" s="1"/>
  <c r="D70" i="94" l="1"/>
  <c r="D70" i="95" s="1"/>
  <c r="D69" i="94"/>
  <c r="D69" i="95" s="1"/>
  <c r="D68" i="94"/>
  <c r="D68" i="95" s="1"/>
  <c r="D65" i="94"/>
  <c r="D65" i="95" s="1"/>
  <c r="D64" i="94"/>
  <c r="D64" i="95" s="1"/>
  <c r="D63" i="94"/>
  <c r="D63" i="95" s="1"/>
  <c r="D60" i="94"/>
  <c r="D60" i="95" s="1"/>
  <c r="D59" i="94"/>
  <c r="D59" i="95" s="1"/>
  <c r="D58" i="94"/>
  <c r="D58" i="95" s="1"/>
  <c r="D54" i="94"/>
  <c r="D54" i="95" s="1"/>
  <c r="D55" i="94"/>
  <c r="D55" i="95" s="1"/>
  <c r="D53" i="94"/>
  <c r="D53" i="95" s="1"/>
  <c r="J42" i="94"/>
  <c r="J42" i="95" s="1"/>
  <c r="J40" i="94"/>
  <c r="J40" i="95" s="1"/>
  <c r="E42" i="94"/>
  <c r="E42" i="95" s="1"/>
  <c r="E40" i="94"/>
  <c r="E40" i="95" s="1"/>
  <c r="B42" i="94"/>
  <c r="B42" i="95" s="1"/>
  <c r="B40" i="94"/>
  <c r="B40" i="95" s="1"/>
  <c r="E34" i="94"/>
  <c r="E34" i="95" s="1"/>
  <c r="E32" i="94"/>
  <c r="E32" i="95" s="1"/>
  <c r="B34" i="94"/>
  <c r="B34" i="95" s="1"/>
  <c r="B32" i="94"/>
  <c r="B32" i="95" s="1"/>
  <c r="J34" i="94"/>
  <c r="J34" i="95" s="1"/>
  <c r="J32" i="94"/>
  <c r="D18" i="94"/>
  <c r="D18" i="95" s="1"/>
  <c r="E7" i="94"/>
  <c r="D21" i="94" s="1"/>
  <c r="E5" i="94"/>
  <c r="F1" i="94"/>
  <c r="A1" i="94"/>
  <c r="J701" i="95"/>
  <c r="I701" i="95"/>
  <c r="F701" i="95"/>
  <c r="F665" i="95"/>
  <c r="G532" i="95"/>
  <c r="F532" i="95"/>
  <c r="F741" i="95"/>
  <c r="J416" i="95"/>
  <c r="H416" i="95"/>
  <c r="G416" i="95"/>
  <c r="F416" i="95"/>
  <c r="F417" i="95" s="1"/>
  <c r="G400" i="95"/>
  <c r="H203" i="95"/>
  <c r="G203" i="95"/>
  <c r="E203" i="95"/>
  <c r="E209" i="95"/>
  <c r="H196" i="95"/>
  <c r="G196" i="95"/>
  <c r="E196" i="95"/>
  <c r="D21" i="95"/>
  <c r="G735" i="94"/>
  <c r="G745" i="94" s="1"/>
  <c r="F735" i="94"/>
  <c r="F745" i="94" s="1"/>
  <c r="J705" i="94"/>
  <c r="I705" i="94"/>
  <c r="H705" i="94"/>
  <c r="F705" i="94"/>
  <c r="F670" i="94"/>
  <c r="G635" i="94"/>
  <c r="G653" i="94" s="1"/>
  <c r="F635" i="94"/>
  <c r="F653" i="94" s="1"/>
  <c r="H587" i="94"/>
  <c r="G579" i="94"/>
  <c r="F579" i="94"/>
  <c r="H570" i="94"/>
  <c r="G563" i="94"/>
  <c r="F563" i="94"/>
  <c r="G547" i="94"/>
  <c r="F547" i="94"/>
  <c r="G598" i="94"/>
  <c r="G616" i="94" s="1"/>
  <c r="F598" i="94"/>
  <c r="F616" i="94" s="1"/>
  <c r="H472" i="94"/>
  <c r="H449" i="94"/>
  <c r="G403" i="94"/>
  <c r="F403" i="94"/>
  <c r="H377" i="94"/>
  <c r="H263" i="94"/>
  <c r="G281" i="94" s="1"/>
  <c r="H357" i="94" s="1"/>
  <c r="H374" i="94" s="1"/>
  <c r="G202" i="94"/>
  <c r="E202" i="94"/>
  <c r="E209" i="94"/>
  <c r="E208" i="94"/>
  <c r="E207" i="94"/>
  <c r="F195" i="94"/>
  <c r="E195" i="94"/>
  <c r="H172" i="94"/>
  <c r="J38" i="94"/>
  <c r="J32" i="95" l="1"/>
  <c r="I32" i="95" s="1"/>
  <c r="I34" i="95" s="1"/>
  <c r="I32" i="94"/>
  <c r="I34" i="94" s="1"/>
  <c r="H378" i="94"/>
  <c r="H380" i="94"/>
  <c r="H382" i="94"/>
  <c r="I40" i="94"/>
  <c r="I42" i="94" s="1"/>
  <c r="G754" i="94"/>
  <c r="H564" i="95"/>
  <c r="H566" i="95"/>
  <c r="H597" i="95"/>
  <c r="H565" i="95"/>
  <c r="H569" i="95"/>
  <c r="H446" i="95"/>
  <c r="H450" i="95"/>
  <c r="H513" i="95"/>
  <c r="F196" i="95"/>
  <c r="F202" i="94"/>
  <c r="H195" i="94"/>
  <c r="I40" i="95"/>
  <c r="I42" i="95" s="1"/>
  <c r="I361" i="94"/>
  <c r="H552" i="94"/>
  <c r="G290" i="94"/>
  <c r="F203" i="95"/>
  <c r="I175" i="94"/>
  <c r="H285" i="94"/>
  <c r="I362" i="94"/>
  <c r="H430" i="94"/>
  <c r="H471" i="94"/>
  <c r="H600" i="94"/>
  <c r="H602" i="94"/>
  <c r="H606" i="94"/>
  <c r="H550" i="94"/>
  <c r="F717" i="94"/>
  <c r="I176" i="94"/>
  <c r="H271" i="94"/>
  <c r="H328" i="94"/>
  <c r="H556" i="94"/>
  <c r="H582" i="94"/>
  <c r="H202" i="94"/>
  <c r="F329" i="94"/>
  <c r="F458" i="94"/>
  <c r="F459" i="94" s="1"/>
  <c r="F589" i="94"/>
  <c r="H268" i="94"/>
  <c r="H451" i="94"/>
  <c r="H453" i="94"/>
  <c r="H455" i="94"/>
  <c r="H457" i="94"/>
  <c r="H467" i="94"/>
  <c r="G360" i="95"/>
  <c r="H605" i="94"/>
  <c r="H586" i="94"/>
  <c r="H508" i="94"/>
  <c r="H534" i="94"/>
  <c r="J419" i="94"/>
  <c r="H456" i="94"/>
  <c r="H509" i="94"/>
  <c r="G225" i="95"/>
  <c r="H601" i="95"/>
  <c r="H291" i="95"/>
  <c r="H320" i="95"/>
  <c r="H326" i="95"/>
  <c r="H427" i="95"/>
  <c r="H445" i="95"/>
  <c r="H598" i="95"/>
  <c r="H600" i="95"/>
  <c r="H602" i="95"/>
  <c r="H635" i="95"/>
  <c r="H637" i="95"/>
  <c r="H271" i="95"/>
  <c r="H273" i="95"/>
  <c r="H288" i="95"/>
  <c r="H319" i="95"/>
  <c r="H325" i="95"/>
  <c r="H327" i="95"/>
  <c r="H376" i="95"/>
  <c r="H378" i="95"/>
  <c r="H382" i="95"/>
  <c r="H634" i="95"/>
  <c r="E183" i="95"/>
  <c r="H268" i="95"/>
  <c r="F173" i="95"/>
  <c r="H472" i="95"/>
  <c r="H476" i="95"/>
  <c r="H507" i="95"/>
  <c r="G604" i="95"/>
  <c r="G570" i="95"/>
  <c r="G638" i="95"/>
  <c r="F713" i="95"/>
  <c r="H451" i="95"/>
  <c r="H465" i="95"/>
  <c r="H471" i="95"/>
  <c r="H473" i="95"/>
  <c r="H475" i="95"/>
  <c r="H506" i="95"/>
  <c r="H508" i="95"/>
  <c r="H512" i="95"/>
  <c r="H530" i="95"/>
  <c r="E184" i="95"/>
  <c r="H381" i="95"/>
  <c r="H528" i="95"/>
  <c r="H548" i="95"/>
  <c r="H552" i="95"/>
  <c r="H582" i="95"/>
  <c r="H701" i="95"/>
  <c r="H173" i="95"/>
  <c r="F225" i="95"/>
  <c r="H287" i="95"/>
  <c r="H321" i="95"/>
  <c r="H374" i="95"/>
  <c r="H447" i="95"/>
  <c r="H454" i="95"/>
  <c r="H466" i="95"/>
  <c r="H509" i="95"/>
  <c r="F184" i="95"/>
  <c r="H328" i="95"/>
  <c r="H578" i="95"/>
  <c r="G173" i="95"/>
  <c r="I193" i="95"/>
  <c r="I195" i="95"/>
  <c r="I200" i="95"/>
  <c r="I201" i="95"/>
  <c r="H469" i="95"/>
  <c r="H549" i="95"/>
  <c r="H551" i="95"/>
  <c r="H553" i="95"/>
  <c r="H579" i="95"/>
  <c r="H581" i="95"/>
  <c r="H583" i="95"/>
  <c r="H286" i="94"/>
  <c r="H288" i="94"/>
  <c r="H320" i="94"/>
  <c r="H287" i="94"/>
  <c r="F346" i="94"/>
  <c r="H379" i="94"/>
  <c r="H381" i="94"/>
  <c r="G419" i="94"/>
  <c r="H452" i="94"/>
  <c r="H454" i="94"/>
  <c r="F480" i="94"/>
  <c r="H510" i="94"/>
  <c r="H512" i="94"/>
  <c r="H516" i="94"/>
  <c r="H607" i="94"/>
  <c r="F557" i="94"/>
  <c r="H588" i="94"/>
  <c r="H637" i="94"/>
  <c r="H639" i="94"/>
  <c r="H270" i="95"/>
  <c r="H290" i="95"/>
  <c r="G329" i="95"/>
  <c r="G330" i="95" s="1"/>
  <c r="H324" i="95"/>
  <c r="H379" i="95"/>
  <c r="J397" i="95"/>
  <c r="K397" i="95" s="1"/>
  <c r="J398" i="95"/>
  <c r="K398" i="95" s="1"/>
  <c r="J399" i="95"/>
  <c r="K399" i="95" s="1"/>
  <c r="H452" i="95"/>
  <c r="G477" i="95"/>
  <c r="H467" i="95"/>
  <c r="H474" i="95"/>
  <c r="H505" i="95"/>
  <c r="F514" i="95"/>
  <c r="F515" i="95" s="1"/>
  <c r="H531" i="95"/>
  <c r="F604" i="95"/>
  <c r="H603" i="95"/>
  <c r="H547" i="95"/>
  <c r="F570" i="95"/>
  <c r="H567" i="95"/>
  <c r="H584" i="95"/>
  <c r="F638" i="95"/>
  <c r="E210" i="95"/>
  <c r="E208" i="95"/>
  <c r="G274" i="95"/>
  <c r="H555" i="94"/>
  <c r="H568" i="94"/>
  <c r="F274" i="95"/>
  <c r="H272" i="95"/>
  <c r="G292" i="95"/>
  <c r="F329" i="95"/>
  <c r="F345" i="95"/>
  <c r="H400" i="95"/>
  <c r="F455" i="95"/>
  <c r="F456" i="95" s="1"/>
  <c r="H449" i="95"/>
  <c r="H464" i="95"/>
  <c r="G514" i="95"/>
  <c r="G515" i="95" s="1"/>
  <c r="F554" i="95"/>
  <c r="H562" i="95"/>
  <c r="H568" i="95"/>
  <c r="F586" i="95"/>
  <c r="H585" i="95"/>
  <c r="F419" i="94"/>
  <c r="F420" i="94" s="1"/>
  <c r="H448" i="94"/>
  <c r="H450" i="94"/>
  <c r="H473" i="94"/>
  <c r="H475" i="94"/>
  <c r="H479" i="94"/>
  <c r="H515" i="94"/>
  <c r="F573" i="94"/>
  <c r="H569" i="94"/>
  <c r="H571" i="94"/>
  <c r="H585" i="94"/>
  <c r="I173" i="95"/>
  <c r="F292" i="95"/>
  <c r="H289" i="95"/>
  <c r="G345" i="95"/>
  <c r="I358" i="95"/>
  <c r="H375" i="95"/>
  <c r="H377" i="95"/>
  <c r="G383" i="95"/>
  <c r="G384" i="95" s="1"/>
  <c r="I400" i="95"/>
  <c r="G455" i="95"/>
  <c r="G456" i="95" s="1"/>
  <c r="H448" i="95"/>
  <c r="H453" i="95"/>
  <c r="F477" i="95"/>
  <c r="H468" i="95"/>
  <c r="H470" i="95"/>
  <c r="F491" i="95"/>
  <c r="H510" i="95"/>
  <c r="F533" i="95"/>
  <c r="H599" i="95"/>
  <c r="G554" i="95"/>
  <c r="H550" i="95"/>
  <c r="H563" i="95"/>
  <c r="H580" i="95"/>
  <c r="H636" i="95"/>
  <c r="E182" i="94"/>
  <c r="E183" i="94"/>
  <c r="I171" i="94"/>
  <c r="E172" i="94"/>
  <c r="I199" i="94"/>
  <c r="I201" i="94"/>
  <c r="E206" i="94"/>
  <c r="E210" i="94" s="1"/>
  <c r="F223" i="94"/>
  <c r="G272" i="94"/>
  <c r="H270" i="94"/>
  <c r="F290" i="94"/>
  <c r="H289" i="94"/>
  <c r="H326" i="94"/>
  <c r="I360" i="94"/>
  <c r="J402" i="94"/>
  <c r="K402" i="94" s="1"/>
  <c r="G458" i="94"/>
  <c r="G459" i="94" s="1"/>
  <c r="H469" i="94"/>
  <c r="H474" i="94"/>
  <c r="H476" i="94"/>
  <c r="H478" i="94"/>
  <c r="F517" i="94"/>
  <c r="F518" i="94" s="1"/>
  <c r="G517" i="94"/>
  <c r="G518" i="94" s="1"/>
  <c r="H513" i="94"/>
  <c r="H601" i="94"/>
  <c r="H603" i="94"/>
  <c r="H554" i="94"/>
  <c r="H566" i="94"/>
  <c r="H584" i="94"/>
  <c r="H638" i="94"/>
  <c r="H640" i="94"/>
  <c r="G195" i="94"/>
  <c r="G172" i="94"/>
  <c r="H267" i="94"/>
  <c r="H269" i="94"/>
  <c r="G329" i="94"/>
  <c r="H321" i="94"/>
  <c r="H327" i="94"/>
  <c r="H403" i="94"/>
  <c r="G480" i="94"/>
  <c r="H468" i="94"/>
  <c r="H470" i="94"/>
  <c r="H477" i="94"/>
  <c r="H514" i="94"/>
  <c r="H532" i="94"/>
  <c r="H535" i="94"/>
  <c r="G608" i="94"/>
  <c r="H604" i="94"/>
  <c r="G557" i="94"/>
  <c r="H551" i="94"/>
  <c r="H553" i="94"/>
  <c r="G573" i="94"/>
  <c r="H567" i="94"/>
  <c r="H572" i="94"/>
  <c r="H581" i="94"/>
  <c r="H583" i="94"/>
  <c r="H641" i="94"/>
  <c r="F172" i="94"/>
  <c r="I193" i="94"/>
  <c r="I200" i="94"/>
  <c r="G223" i="94"/>
  <c r="F272" i="94"/>
  <c r="G346" i="94"/>
  <c r="I403" i="94"/>
  <c r="H447" i="94"/>
  <c r="F494" i="94"/>
  <c r="H565" i="94"/>
  <c r="F266" i="95"/>
  <c r="F183" i="95"/>
  <c r="I199" i="95"/>
  <c r="F383" i="95"/>
  <c r="H380" i="95"/>
  <c r="I194" i="95"/>
  <c r="E207" i="95"/>
  <c r="H269" i="95"/>
  <c r="H286" i="95"/>
  <c r="F360" i="95"/>
  <c r="I357" i="95"/>
  <c r="E173" i="95"/>
  <c r="I192" i="95"/>
  <c r="I202" i="95"/>
  <c r="F400" i="95"/>
  <c r="H444" i="95"/>
  <c r="H463" i="95"/>
  <c r="F594" i="95"/>
  <c r="F612" i="95" s="1"/>
  <c r="H596" i="95"/>
  <c r="F631" i="95"/>
  <c r="H633" i="95"/>
  <c r="G731" i="95"/>
  <c r="G741" i="95"/>
  <c r="F750" i="95"/>
  <c r="G594" i="95"/>
  <c r="G612" i="95" s="1"/>
  <c r="H546" i="95"/>
  <c r="G631" i="95"/>
  <c r="G750" i="95"/>
  <c r="G533" i="95"/>
  <c r="G586" i="95"/>
  <c r="H511" i="95"/>
  <c r="F666" i="95"/>
  <c r="F731" i="95"/>
  <c r="H463" i="94"/>
  <c r="I169" i="94"/>
  <c r="I191" i="94"/>
  <c r="I170" i="94"/>
  <c r="I192" i="94"/>
  <c r="I198" i="94"/>
  <c r="F464" i="94"/>
  <c r="F506" i="94" s="1"/>
  <c r="F398" i="94"/>
  <c r="F445" i="94"/>
  <c r="G264" i="94"/>
  <c r="F317" i="94"/>
  <c r="F358" i="94" s="1"/>
  <c r="H319" i="94"/>
  <c r="F339" i="94"/>
  <c r="H384" i="94"/>
  <c r="F537" i="94"/>
  <c r="G464" i="94"/>
  <c r="G506" i="94" s="1"/>
  <c r="J398" i="94"/>
  <c r="G445" i="94"/>
  <c r="H426" i="94"/>
  <c r="F415" i="94"/>
  <c r="G317" i="94"/>
  <c r="G358" i="94" s="1"/>
  <c r="G339" i="94"/>
  <c r="I194" i="94"/>
  <c r="F363" i="94"/>
  <c r="H383" i="94"/>
  <c r="F386" i="94"/>
  <c r="F264" i="94"/>
  <c r="H266" i="94"/>
  <c r="H284" i="94"/>
  <c r="G363" i="94"/>
  <c r="G386" i="94"/>
  <c r="J401" i="94"/>
  <c r="K401" i="94" s="1"/>
  <c r="J400" i="94"/>
  <c r="K400" i="94" s="1"/>
  <c r="H549" i="94"/>
  <c r="F642" i="94"/>
  <c r="F754" i="94"/>
  <c r="G537" i="94"/>
  <c r="F608" i="94"/>
  <c r="G589" i="94"/>
  <c r="H589" i="94" s="1"/>
  <c r="G642" i="94"/>
  <c r="H466" i="94"/>
  <c r="H511" i="94"/>
  <c r="H638" i="95" l="1"/>
  <c r="F183" i="94"/>
  <c r="H345" i="95"/>
  <c r="H346" i="94"/>
  <c r="H517" i="94"/>
  <c r="F207" i="94"/>
  <c r="H570" i="95"/>
  <c r="H586" i="95"/>
  <c r="G361" i="95"/>
  <c r="H290" i="94"/>
  <c r="H458" i="94"/>
  <c r="H604" i="95"/>
  <c r="F210" i="95"/>
  <c r="H477" i="95"/>
  <c r="H642" i="94"/>
  <c r="H480" i="94"/>
  <c r="H557" i="94"/>
  <c r="H573" i="94"/>
  <c r="F209" i="94"/>
  <c r="I202" i="94"/>
  <c r="H329" i="94"/>
  <c r="H272" i="94"/>
  <c r="H554" i="95"/>
  <c r="E211" i="95"/>
  <c r="H329" i="95"/>
  <c r="H292" i="95"/>
  <c r="H514" i="95"/>
  <c r="H455" i="95"/>
  <c r="F208" i="95"/>
  <c r="J400" i="95"/>
  <c r="K400" i="95" s="1"/>
  <c r="F209" i="95"/>
  <c r="H274" i="95"/>
  <c r="H608" i="94"/>
  <c r="F208" i="94"/>
  <c r="H536" i="94"/>
  <c r="G560" i="95"/>
  <c r="G544" i="95"/>
  <c r="G576" i="95"/>
  <c r="H383" i="95"/>
  <c r="F384" i="95"/>
  <c r="F461" i="95"/>
  <c r="F503" i="95" s="1"/>
  <c r="F442" i="95"/>
  <c r="F395" i="95"/>
  <c r="F338" i="95"/>
  <c r="F317" i="95"/>
  <c r="F355" i="95" s="1"/>
  <c r="F576" i="95"/>
  <c r="F560" i="95"/>
  <c r="F544" i="95"/>
  <c r="I196" i="95"/>
  <c r="F207" i="95"/>
  <c r="I203" i="95"/>
  <c r="I360" i="95"/>
  <c r="F361" i="95"/>
  <c r="H423" i="95"/>
  <c r="G461" i="95"/>
  <c r="G442" i="95"/>
  <c r="J395" i="95"/>
  <c r="F412" i="95"/>
  <c r="G338" i="95"/>
  <c r="G317" i="95"/>
  <c r="G355" i="95" s="1"/>
  <c r="G266" i="95"/>
  <c r="H532" i="95"/>
  <c r="H386" i="94"/>
  <c r="G375" i="94"/>
  <c r="F375" i="94"/>
  <c r="I363" i="94"/>
  <c r="F364" i="94"/>
  <c r="J403" i="94"/>
  <c r="K403" i="94" s="1"/>
  <c r="F206" i="94"/>
  <c r="I195" i="94"/>
  <c r="F486" i="94"/>
  <c r="H505" i="94"/>
  <c r="H529" i="94" s="1"/>
  <c r="I172" i="94"/>
  <c r="F182" i="94"/>
  <c r="G364" i="94"/>
  <c r="F649" i="95" l="1"/>
  <c r="G649" i="95"/>
  <c r="F210" i="94"/>
  <c r="F211" i="95"/>
  <c r="G503" i="95"/>
  <c r="F484" i="95"/>
  <c r="G372" i="95"/>
  <c r="F372" i="95"/>
  <c r="F669" i="94"/>
  <c r="F10" i="45" l="1"/>
  <c r="E9" i="93" l="1"/>
  <c r="B6" i="93"/>
  <c r="B3" i="93"/>
  <c r="F687" i="94" l="1"/>
  <c r="F683" i="95" s="1"/>
  <c r="D24" i="93" l="1"/>
  <c r="E24" i="93"/>
  <c r="C24" i="93"/>
  <c r="E21" i="93"/>
  <c r="D21" i="93"/>
  <c r="D20" i="93"/>
  <c r="E20" i="93"/>
  <c r="C21" i="93"/>
  <c r="C20" i="93"/>
  <c r="E13" i="93"/>
  <c r="E14" i="93"/>
  <c r="E15" i="93"/>
  <c r="E16" i="93"/>
  <c r="E17" i="93"/>
  <c r="E18" i="93"/>
  <c r="D13" i="93"/>
  <c r="D14" i="93"/>
  <c r="D15" i="93"/>
  <c r="D16" i="93"/>
  <c r="D17" i="93"/>
  <c r="D18" i="93"/>
  <c r="D12" i="93"/>
  <c r="E12" i="93"/>
  <c r="C13" i="93"/>
  <c r="C14" i="93"/>
  <c r="C15" i="93"/>
  <c r="C16" i="93"/>
  <c r="C17" i="93"/>
  <c r="C18" i="93"/>
  <c r="C12" i="93"/>
  <c r="D13" i="92"/>
  <c r="E13" i="92"/>
  <c r="F13" i="92"/>
  <c r="D14" i="92"/>
  <c r="E14" i="92"/>
  <c r="F14" i="92"/>
  <c r="D15" i="92"/>
  <c r="E15" i="92"/>
  <c r="F15" i="92"/>
  <c r="D17" i="92"/>
  <c r="E17" i="92"/>
  <c r="F17" i="92"/>
  <c r="D18" i="92"/>
  <c r="E18" i="92"/>
  <c r="F18" i="92"/>
  <c r="D19" i="92"/>
  <c r="E19" i="92"/>
  <c r="F19" i="92"/>
  <c r="D20" i="92"/>
  <c r="E20" i="92"/>
  <c r="F20" i="92"/>
  <c r="D21" i="92"/>
  <c r="E21" i="92"/>
  <c r="F21" i="92"/>
  <c r="F50" i="92"/>
  <c r="F51" i="92"/>
  <c r="F52" i="92"/>
  <c r="E50" i="92"/>
  <c r="E51" i="92"/>
  <c r="E52" i="92"/>
  <c r="E49" i="92"/>
  <c r="F49" i="92"/>
  <c r="D50" i="92"/>
  <c r="D51" i="92"/>
  <c r="D52" i="92"/>
  <c r="D49" i="92"/>
  <c r="F41" i="92"/>
  <c r="F42" i="92"/>
  <c r="F43" i="92"/>
  <c r="F44" i="92"/>
  <c r="F45" i="92"/>
  <c r="F46" i="92"/>
  <c r="F47" i="92"/>
  <c r="E41" i="92"/>
  <c r="E42" i="92"/>
  <c r="E43" i="92"/>
  <c r="E44" i="92"/>
  <c r="E45" i="92"/>
  <c r="E46" i="92"/>
  <c r="E47" i="92"/>
  <c r="E40" i="92"/>
  <c r="F40" i="92"/>
  <c r="D41" i="92"/>
  <c r="D42" i="92"/>
  <c r="D43" i="92"/>
  <c r="D44" i="92"/>
  <c r="D45" i="92"/>
  <c r="D46" i="92"/>
  <c r="D47" i="92"/>
  <c r="D40" i="92"/>
  <c r="D3" i="93"/>
  <c r="B5" i="93"/>
  <c r="B2" i="93"/>
  <c r="F10" i="92"/>
  <c r="F37" i="92" s="1"/>
  <c r="E4" i="92"/>
  <c r="E31" i="92" s="1"/>
  <c r="A14" i="91"/>
  <c r="B5" i="91"/>
  <c r="C5" i="92" s="1"/>
  <c r="C32" i="92" s="1"/>
  <c r="B2" i="91"/>
  <c r="C2" i="92" s="1"/>
  <c r="C29" i="92" s="1"/>
  <c r="F36" i="92"/>
  <c r="C58" i="92"/>
  <c r="C19" i="93" l="1"/>
  <c r="D16" i="92"/>
  <c r="D22" i="93"/>
  <c r="E22" i="93"/>
  <c r="E19" i="93"/>
  <c r="C22" i="93"/>
  <c r="D19" i="93"/>
  <c r="D12" i="92"/>
  <c r="E12" i="92"/>
  <c r="E48" i="92"/>
  <c r="D48" i="92"/>
  <c r="E39" i="92"/>
  <c r="F48" i="92"/>
  <c r="F39" i="92"/>
  <c r="D39" i="92"/>
  <c r="E16" i="92"/>
  <c r="F16" i="92"/>
  <c r="F12" i="92"/>
  <c r="D23" i="93" l="1"/>
  <c r="D25" i="93" s="1"/>
  <c r="C23" i="93"/>
  <c r="C25" i="93" s="1"/>
  <c r="D54" i="92"/>
  <c r="D23" i="92"/>
  <c r="E23" i="93"/>
  <c r="E25" i="93" s="1"/>
  <c r="E23" i="92"/>
  <c r="E54" i="92"/>
  <c r="F54" i="92"/>
  <c r="F23" i="92"/>
  <c r="G383" i="90"/>
  <c r="F383" i="90"/>
  <c r="H382" i="90"/>
  <c r="H381" i="90"/>
  <c r="H380" i="90"/>
  <c r="H379" i="90"/>
  <c r="H378" i="90"/>
  <c r="H377" i="90"/>
  <c r="H376" i="90"/>
  <c r="H375" i="90"/>
  <c r="G366" i="90"/>
  <c r="F366" i="90"/>
  <c r="H365" i="90"/>
  <c r="H364" i="90"/>
  <c r="H363" i="90"/>
  <c r="H362" i="90"/>
  <c r="H366" i="90" l="1"/>
  <c r="H383" i="90"/>
  <c r="G289" i="90"/>
  <c r="F289" i="90"/>
  <c r="I222" i="90" l="1"/>
  <c r="G471" i="90" l="1"/>
  <c r="G749" i="94" s="1"/>
  <c r="G745" i="95" s="1"/>
  <c r="G470" i="90"/>
  <c r="G748" i="94" s="1"/>
  <c r="G744" i="95" s="1"/>
  <c r="G469" i="90"/>
  <c r="G747" i="94" s="1"/>
  <c r="G743" i="95" s="1"/>
  <c r="F471" i="90"/>
  <c r="F749" i="94" s="1"/>
  <c r="F470" i="90"/>
  <c r="F748" i="94" s="1"/>
  <c r="F469" i="90"/>
  <c r="F747" i="94" s="1"/>
  <c r="F440" i="90"/>
  <c r="F745" i="95" l="1"/>
  <c r="H745" i="95" s="1"/>
  <c r="H749" i="94"/>
  <c r="F743" i="95"/>
  <c r="H743" i="95" s="1"/>
  <c r="H747" i="94"/>
  <c r="F744" i="95"/>
  <c r="H744" i="95" s="1"/>
  <c r="H748" i="94"/>
  <c r="F423" i="90"/>
  <c r="F419" i="90"/>
  <c r="F684" i="94" s="1"/>
  <c r="F680" i="95" s="1"/>
  <c r="F413" i="90"/>
  <c r="F678" i="94" s="1"/>
  <c r="F674" i="95" s="1"/>
  <c r="G325" i="90"/>
  <c r="F325" i="90"/>
  <c r="G290" i="90"/>
  <c r="F290" i="90"/>
  <c r="I263" i="90"/>
  <c r="H236" i="90"/>
  <c r="G223" i="90"/>
  <c r="G224" i="90" s="1"/>
  <c r="F223" i="90"/>
  <c r="F224" i="90" s="1"/>
  <c r="G207" i="90"/>
  <c r="G194" i="90"/>
  <c r="F194" i="90"/>
  <c r="E178" i="90"/>
  <c r="E248" i="94" s="1"/>
  <c r="E177" i="90"/>
  <c r="E247" i="94" s="1"/>
  <c r="E249" i="95" s="1"/>
  <c r="E246" i="94"/>
  <c r="E175" i="90"/>
  <c r="E245" i="94" s="1"/>
  <c r="D178" i="90"/>
  <c r="D248" i="94" s="1"/>
  <c r="D177" i="90"/>
  <c r="D247" i="94" s="1"/>
  <c r="D246" i="94"/>
  <c r="D175" i="90"/>
  <c r="D245" i="94" s="1"/>
  <c r="E132" i="90"/>
  <c r="E131" i="90"/>
  <c r="I118" i="90"/>
  <c r="I490" i="90"/>
  <c r="F688" i="94" l="1"/>
  <c r="F684" i="95" s="1"/>
  <c r="D248" i="95"/>
  <c r="F246" i="94"/>
  <c r="F291" i="94"/>
  <c r="D249" i="95"/>
  <c r="F249" i="95" s="1"/>
  <c r="F247" i="94"/>
  <c r="D250" i="95"/>
  <c r="F248" i="94"/>
  <c r="F367" i="94"/>
  <c r="E250" i="95"/>
  <c r="G364" i="95" s="1"/>
  <c r="G367" i="94"/>
  <c r="E248" i="95"/>
  <c r="G293" i="95" s="1"/>
  <c r="G291" i="94"/>
  <c r="D247" i="95"/>
  <c r="D249" i="94"/>
  <c r="D250" i="94" s="1"/>
  <c r="F245" i="94"/>
  <c r="E247" i="95"/>
  <c r="E249" i="94"/>
  <c r="B486" i="90"/>
  <c r="D36" i="44"/>
  <c r="D10" i="92" s="1"/>
  <c r="D37" i="92" s="1"/>
  <c r="F9" i="14"/>
  <c r="F37" i="14" s="1"/>
  <c r="C20" i="89"/>
  <c r="D9" i="14" l="1"/>
  <c r="D37" i="14" s="1"/>
  <c r="E251" i="95"/>
  <c r="E252" i="95" s="1"/>
  <c r="F250" i="95"/>
  <c r="F364" i="95"/>
  <c r="E250" i="94"/>
  <c r="F249" i="94"/>
  <c r="D251" i="95"/>
  <c r="D252" i="95" s="1"/>
  <c r="F247" i="95"/>
  <c r="F248" i="95"/>
  <c r="F293" i="95"/>
  <c r="A9" i="90"/>
  <c r="E7" i="90"/>
  <c r="D21" i="90" s="1"/>
  <c r="E5" i="90"/>
  <c r="F1" i="90"/>
  <c r="F2" i="90"/>
  <c r="A1" i="90"/>
  <c r="H471" i="90"/>
  <c r="H470" i="90"/>
  <c r="H469" i="90"/>
  <c r="F689" i="94"/>
  <c r="F685" i="95" s="1"/>
  <c r="G332" i="90"/>
  <c r="H327" i="90"/>
  <c r="F408" i="90"/>
  <c r="G313" i="90"/>
  <c r="G314" i="90" s="1"/>
  <c r="F313" i="90"/>
  <c r="F314" i="90" s="1"/>
  <c r="H310" i="90"/>
  <c r="H307" i="90"/>
  <c r="H304" i="90"/>
  <c r="H288" i="90"/>
  <c r="H287" i="90"/>
  <c r="H286" i="90"/>
  <c r="H285" i="90"/>
  <c r="H284" i="90"/>
  <c r="H283" i="90"/>
  <c r="H282" i="90"/>
  <c r="H281" i="90"/>
  <c r="H280" i="90"/>
  <c r="H279" i="90"/>
  <c r="H278" i="90"/>
  <c r="G263" i="90"/>
  <c r="F263" i="90"/>
  <c r="G245" i="90"/>
  <c r="G246" i="90" s="1"/>
  <c r="F245" i="90"/>
  <c r="H242" i="90"/>
  <c r="H239" i="90"/>
  <c r="F226" i="90"/>
  <c r="I221" i="90"/>
  <c r="I220" i="90"/>
  <c r="H206" i="90"/>
  <c r="H205" i="90"/>
  <c r="H204" i="90"/>
  <c r="H193" i="90"/>
  <c r="H192" i="90"/>
  <c r="H191" i="90"/>
  <c r="H190" i="90"/>
  <c r="H189" i="90"/>
  <c r="H188" i="90"/>
  <c r="F177" i="90"/>
  <c r="F186" i="90"/>
  <c r="F202" i="90" s="1"/>
  <c r="H217" i="90"/>
  <c r="H233" i="90" s="1"/>
  <c r="E158" i="90"/>
  <c r="E157" i="90"/>
  <c r="E156" i="90"/>
  <c r="E155" i="90"/>
  <c r="H151" i="90"/>
  <c r="G151" i="90"/>
  <c r="F151" i="90"/>
  <c r="E151" i="90"/>
  <c r="I150" i="90"/>
  <c r="I149" i="90"/>
  <c r="I148" i="90"/>
  <c r="I147" i="90"/>
  <c r="H144" i="90"/>
  <c r="G144" i="90"/>
  <c r="F144" i="90"/>
  <c r="E144" i="90"/>
  <c r="I143" i="90"/>
  <c r="I142" i="90"/>
  <c r="I141" i="90"/>
  <c r="F156" i="90" s="1"/>
  <c r="I140" i="90"/>
  <c r="E133" i="90"/>
  <c r="H127" i="90"/>
  <c r="H177" i="94" s="1"/>
  <c r="G127" i="90"/>
  <c r="G177" i="94" s="1"/>
  <c r="F127" i="90"/>
  <c r="F177" i="94" s="1"/>
  <c r="E127" i="90"/>
  <c r="E177" i="94" s="1"/>
  <c r="I126" i="90"/>
  <c r="I125" i="90"/>
  <c r="I124" i="90"/>
  <c r="H121" i="90"/>
  <c r="G121" i="90"/>
  <c r="F121" i="90"/>
  <c r="E121" i="90"/>
  <c r="I120" i="90"/>
  <c r="I119" i="90"/>
  <c r="F158" i="90" l="1"/>
  <c r="F155" i="90"/>
  <c r="H178" i="95"/>
  <c r="H179" i="95" s="1"/>
  <c r="H178" i="94"/>
  <c r="E178" i="95"/>
  <c r="I177" i="94"/>
  <c r="E178" i="94"/>
  <c r="E184" i="94"/>
  <c r="E185" i="94" s="1"/>
  <c r="F178" i="95"/>
  <c r="F179" i="95" s="1"/>
  <c r="F178" i="94"/>
  <c r="G178" i="95"/>
  <c r="G179" i="95" s="1"/>
  <c r="G178" i="94"/>
  <c r="F251" i="95"/>
  <c r="H245" i="90"/>
  <c r="F246" i="90"/>
  <c r="H385" i="94" s="1"/>
  <c r="F218" i="90"/>
  <c r="H313" i="90"/>
  <c r="H194" i="90"/>
  <c r="I151" i="90"/>
  <c r="E159" i="90"/>
  <c r="E160" i="90" s="1"/>
  <c r="E134" i="90"/>
  <c r="E135" i="90" s="1"/>
  <c r="F133" i="90"/>
  <c r="I127" i="90"/>
  <c r="H207" i="90"/>
  <c r="F132" i="90"/>
  <c r="F157" i="90"/>
  <c r="G195" i="90"/>
  <c r="H289" i="90"/>
  <c r="I121" i="90"/>
  <c r="F175" i="90"/>
  <c r="H329" i="90"/>
  <c r="F176" i="90"/>
  <c r="F178" i="90"/>
  <c r="G226" i="90"/>
  <c r="F332" i="90"/>
  <c r="E179" i="90"/>
  <c r="H324" i="90"/>
  <c r="F131" i="90"/>
  <c r="G186" i="90"/>
  <c r="D179" i="90"/>
  <c r="I144" i="90"/>
  <c r="F195" i="90"/>
  <c r="I223" i="90"/>
  <c r="F373" i="90"/>
  <c r="F159" i="90" l="1"/>
  <c r="F160" i="90" s="1"/>
  <c r="F234" i="90"/>
  <c r="G467" i="90"/>
  <c r="G476" i="90" s="1"/>
  <c r="F467" i="90"/>
  <c r="F476" i="90" s="1"/>
  <c r="F184" i="94"/>
  <c r="F185" i="94" s="1"/>
  <c r="I178" i="94"/>
  <c r="I178" i="95"/>
  <c r="E185" i="95"/>
  <c r="E186" i="95" s="1"/>
  <c r="E179" i="95"/>
  <c r="G202" i="90"/>
  <c r="F134" i="90"/>
  <c r="F135" i="90" s="1"/>
  <c r="H331" i="90"/>
  <c r="F407" i="90"/>
  <c r="F179" i="90"/>
  <c r="B30" i="28"/>
  <c r="B30" i="89" l="1"/>
  <c r="C25" i="14" s="1"/>
  <c r="C56" i="14" s="1"/>
  <c r="B30" i="91"/>
  <c r="F185" i="95"/>
  <c r="F186" i="95" s="1"/>
  <c r="I179" i="95"/>
  <c r="G218" i="90"/>
  <c r="G234" i="90" s="1"/>
  <c r="F47" i="44"/>
  <c r="C32" i="14" l="1"/>
  <c r="F17" i="14" l="1"/>
  <c r="F12" i="56"/>
  <c r="F13" i="56"/>
  <c r="F14" i="56"/>
  <c r="F15" i="56"/>
  <c r="F16" i="56"/>
  <c r="F17" i="56"/>
  <c r="F18" i="56"/>
  <c r="E19" i="45"/>
  <c r="E22" i="45"/>
  <c r="D11" i="44"/>
  <c r="F38" i="44"/>
  <c r="F16" i="14"/>
  <c r="F18" i="14"/>
  <c r="F19" i="14"/>
  <c r="F49" i="14"/>
  <c r="F50" i="14"/>
  <c r="F51" i="14"/>
  <c r="F43" i="14"/>
  <c r="D19" i="45"/>
  <c r="C14" i="89"/>
  <c r="C12" i="89"/>
  <c r="B5" i="89"/>
  <c r="B2" i="28"/>
  <c r="C14" i="28"/>
  <c r="C12" i="28"/>
  <c r="A12" i="91" s="1"/>
  <c r="B5" i="28"/>
  <c r="C6" i="45"/>
  <c r="C1" i="45"/>
  <c r="C4" i="45"/>
  <c r="E12" i="56"/>
  <c r="E13" i="56"/>
  <c r="E14" i="56"/>
  <c r="E15" i="56"/>
  <c r="E16" i="56"/>
  <c r="E17" i="56"/>
  <c r="E18" i="56"/>
  <c r="E20" i="56"/>
  <c r="E21" i="56"/>
  <c r="E24" i="56"/>
  <c r="F20" i="56"/>
  <c r="F21" i="56"/>
  <c r="F24" i="56"/>
  <c r="D24" i="56"/>
  <c r="D21" i="56"/>
  <c r="D20" i="56"/>
  <c r="D13" i="56"/>
  <c r="D14" i="56"/>
  <c r="D15" i="56"/>
  <c r="D16" i="56"/>
  <c r="D17" i="56"/>
  <c r="D18" i="56"/>
  <c r="D12" i="56"/>
  <c r="C27" i="56"/>
  <c r="C6" i="56"/>
  <c r="C1" i="56"/>
  <c r="C4" i="56"/>
  <c r="C55" i="44"/>
  <c r="C25" i="92" s="1"/>
  <c r="C33" i="44"/>
  <c r="C28" i="44"/>
  <c r="C6" i="44"/>
  <c r="C1" i="44"/>
  <c r="C4" i="44"/>
  <c r="E38" i="44"/>
  <c r="E47" i="44"/>
  <c r="D38" i="44"/>
  <c r="D47" i="44"/>
  <c r="E11" i="44"/>
  <c r="E15" i="44"/>
  <c r="F11" i="44"/>
  <c r="F15" i="44"/>
  <c r="E180" i="90" s="1"/>
  <c r="D180" i="90"/>
  <c r="E49" i="14"/>
  <c r="E50" i="14"/>
  <c r="E51" i="14"/>
  <c r="E52" i="14"/>
  <c r="F52" i="14"/>
  <c r="D50" i="14"/>
  <c r="D51" i="14"/>
  <c r="D52" i="14"/>
  <c r="D49" i="14"/>
  <c r="E40" i="14"/>
  <c r="F40" i="14"/>
  <c r="E41" i="14"/>
  <c r="F41" i="14"/>
  <c r="E42" i="14"/>
  <c r="F42" i="14"/>
  <c r="E43" i="14"/>
  <c r="E44" i="14"/>
  <c r="F44" i="14"/>
  <c r="E45" i="14"/>
  <c r="F45" i="14"/>
  <c r="E46" i="14"/>
  <c r="F46" i="14"/>
  <c r="E47" i="14"/>
  <c r="F47" i="14"/>
  <c r="D41" i="14"/>
  <c r="D42" i="14"/>
  <c r="D43" i="14"/>
  <c r="D44" i="14"/>
  <c r="D45" i="14"/>
  <c r="D46" i="14"/>
  <c r="D47" i="14"/>
  <c r="D40" i="14"/>
  <c r="E16" i="14"/>
  <c r="E17" i="14"/>
  <c r="E18" i="14"/>
  <c r="E19" i="14"/>
  <c r="E20" i="14"/>
  <c r="F20" i="14"/>
  <c r="G387" i="94" s="1"/>
  <c r="D17" i="14"/>
  <c r="D18" i="14"/>
  <c r="D19" i="14"/>
  <c r="D20" i="14"/>
  <c r="F387" i="94" s="1"/>
  <c r="D16" i="14"/>
  <c r="E12" i="14"/>
  <c r="F12" i="14"/>
  <c r="E13" i="14"/>
  <c r="F13" i="14"/>
  <c r="E14" i="14"/>
  <c r="F14" i="14"/>
  <c r="D13" i="14"/>
  <c r="D14" i="14"/>
  <c r="D12" i="14"/>
  <c r="C764" i="94"/>
  <c r="C6" i="14"/>
  <c r="C34" i="14"/>
  <c r="C29" i="14"/>
  <c r="C1" i="14"/>
  <c r="C4" i="14"/>
  <c r="C760" i="95" l="1"/>
  <c r="C56" i="92"/>
  <c r="B27" i="93" s="1"/>
  <c r="G360" i="90"/>
  <c r="G373" i="90" s="1"/>
  <c r="F478" i="90"/>
  <c r="F756" i="94" s="1"/>
  <c r="D23" i="45"/>
  <c r="D25" i="45" s="1"/>
  <c r="E11" i="14"/>
  <c r="E53" i="44"/>
  <c r="G463" i="90"/>
  <c r="G741" i="94" s="1"/>
  <c r="G737" i="95" s="1"/>
  <c r="G472" i="90"/>
  <c r="G750" i="94" s="1"/>
  <c r="G746" i="95" s="1"/>
  <c r="I249" i="90"/>
  <c r="G464" i="90"/>
  <c r="G742" i="94" s="1"/>
  <c r="G738" i="95" s="1"/>
  <c r="E39" i="14"/>
  <c r="F472" i="90"/>
  <c r="F750" i="94" s="1"/>
  <c r="F463" i="90"/>
  <c r="F741" i="94" s="1"/>
  <c r="F480" i="90"/>
  <c r="F758" i="94" s="1"/>
  <c r="F464" i="90"/>
  <c r="F742" i="94" s="1"/>
  <c r="E249" i="90"/>
  <c r="E22" i="56"/>
  <c r="E23" i="45"/>
  <c r="E25" i="45" s="1"/>
  <c r="E19" i="56"/>
  <c r="E48" i="14"/>
  <c r="E54" i="14" s="1"/>
  <c r="D22" i="56"/>
  <c r="D22" i="44"/>
  <c r="F22" i="44"/>
  <c r="D48" i="14"/>
  <c r="E22" i="44"/>
  <c r="D15" i="14"/>
  <c r="D11" i="14"/>
  <c r="E15" i="14"/>
  <c r="F19" i="45"/>
  <c r="F19" i="56"/>
  <c r="F22" i="56"/>
  <c r="F48" i="14"/>
  <c r="D19" i="56"/>
  <c r="F11" i="14"/>
  <c r="F15" i="14"/>
  <c r="F39" i="14"/>
  <c r="F53" i="44"/>
  <c r="G473" i="90" s="1"/>
  <c r="G751" i="94" s="1"/>
  <c r="G747" i="95" s="1"/>
  <c r="D53" i="44"/>
  <c r="F461" i="90" s="1"/>
  <c r="F739" i="94" s="1"/>
  <c r="D39" i="14"/>
  <c r="E23" i="14" l="1"/>
  <c r="F752" i="95"/>
  <c r="F735" i="95"/>
  <c r="F754" i="95"/>
  <c r="F737" i="95"/>
  <c r="H737" i="95" s="1"/>
  <c r="H741" i="94"/>
  <c r="F746" i="95"/>
  <c r="H746" i="95" s="1"/>
  <c r="H750" i="94"/>
  <c r="F738" i="95"/>
  <c r="H738" i="95" s="1"/>
  <c r="H742" i="94"/>
  <c r="F54" i="44"/>
  <c r="D54" i="14"/>
  <c r="D54" i="44"/>
  <c r="F23" i="45"/>
  <c r="G478" i="90"/>
  <c r="G480" i="90"/>
  <c r="F479" i="90"/>
  <c r="F757" i="94" s="1"/>
  <c r="G460" i="90"/>
  <c r="G738" i="94" s="1"/>
  <c r="G734" i="95" s="1"/>
  <c r="G459" i="90"/>
  <c r="G737" i="94" s="1"/>
  <c r="G733" i="95" s="1"/>
  <c r="F460" i="90"/>
  <c r="F738" i="94" s="1"/>
  <c r="F459" i="90"/>
  <c r="F737" i="94" s="1"/>
  <c r="H464" i="90"/>
  <c r="H472" i="90"/>
  <c r="H463" i="90"/>
  <c r="F462" i="90"/>
  <c r="F740" i="94" s="1"/>
  <c r="F473" i="90"/>
  <c r="G461" i="90"/>
  <c r="G462" i="90"/>
  <c r="G740" i="94" s="1"/>
  <c r="G736" i="95" s="1"/>
  <c r="E23" i="56"/>
  <c r="E25" i="56" s="1"/>
  <c r="D23" i="14"/>
  <c r="D23" i="56"/>
  <c r="D25" i="56" s="1"/>
  <c r="F23" i="56"/>
  <c r="F25" i="56" s="1"/>
  <c r="F54" i="14"/>
  <c r="F23" i="14"/>
  <c r="H478" i="90" l="1"/>
  <c r="G756" i="94"/>
  <c r="H461" i="90"/>
  <c r="G739" i="94"/>
  <c r="H480" i="90"/>
  <c r="G758" i="94"/>
  <c r="F736" i="95"/>
  <c r="H736" i="95" s="1"/>
  <c r="H740" i="94"/>
  <c r="H473" i="90"/>
  <c r="F751" i="94"/>
  <c r="F753" i="95"/>
  <c r="F733" i="95"/>
  <c r="H733" i="95" s="1"/>
  <c r="H737" i="94"/>
  <c r="F734" i="95"/>
  <c r="H734" i="95" s="1"/>
  <c r="H738" i="94"/>
  <c r="F410" i="90"/>
  <c r="F672" i="94" s="1"/>
  <c r="F668" i="95" s="1"/>
  <c r="F25" i="45"/>
  <c r="G479" i="90"/>
  <c r="H459" i="90"/>
  <c r="H460" i="90"/>
  <c r="H462" i="90"/>
  <c r="G752" i="95" l="1"/>
  <c r="H752" i="95" s="1"/>
  <c r="H756" i="94"/>
  <c r="G735" i="95"/>
  <c r="H735" i="95" s="1"/>
  <c r="H739" i="94"/>
  <c r="H479" i="90"/>
  <c r="G757" i="94"/>
  <c r="G754" i="95"/>
  <c r="H754" i="95" s="1"/>
  <c r="H758" i="94"/>
  <c r="F747" i="95"/>
  <c r="H747" i="95" s="1"/>
  <c r="H751" i="94"/>
  <c r="F421" i="90"/>
  <c r="F686" i="94" s="1"/>
  <c r="F682" i="95" s="1"/>
  <c r="F425" i="90"/>
  <c r="F426" i="90" l="1"/>
  <c r="F690" i="94"/>
  <c r="G753" i="95"/>
  <c r="H753" i="95" s="1"/>
  <c r="H757" i="94"/>
  <c r="F686" i="95" l="1"/>
  <c r="F691" i="94"/>
</calcChain>
</file>

<file path=xl/sharedStrings.xml><?xml version="1.0" encoding="utf-8"?>
<sst xmlns="http://schemas.openxmlformats.org/spreadsheetml/2006/main" count="1916" uniqueCount="1173">
  <si>
    <t>A.</t>
  </si>
  <si>
    <t>Befektetett eszközök</t>
  </si>
  <si>
    <t>I.</t>
  </si>
  <si>
    <t>II.</t>
  </si>
  <si>
    <t>III.</t>
  </si>
  <si>
    <t>B.</t>
  </si>
  <si>
    <t>Forgóeszközök</t>
  </si>
  <si>
    <t>IV.</t>
  </si>
  <si>
    <t>C.</t>
  </si>
  <si>
    <t>Aktív időbeli elhatárolások</t>
  </si>
  <si>
    <t>Eszközök összesen</t>
  </si>
  <si>
    <t>D.</t>
  </si>
  <si>
    <t>Saját tőke</t>
  </si>
  <si>
    <t>V.</t>
  </si>
  <si>
    <t>VI.</t>
  </si>
  <si>
    <t>VII.</t>
  </si>
  <si>
    <t>E.</t>
  </si>
  <si>
    <t>Céltartalékok</t>
  </si>
  <si>
    <t>F.</t>
  </si>
  <si>
    <t>Kötelezettségek</t>
  </si>
  <si>
    <t>G.</t>
  </si>
  <si>
    <t>Passzív időbeli elhatárolások</t>
  </si>
  <si>
    <t>Források összesen</t>
  </si>
  <si>
    <t>A tétel megnevezése</t>
  </si>
  <si>
    <t>adatok E Ft-ban</t>
  </si>
  <si>
    <t>a</t>
  </si>
  <si>
    <t>b</t>
  </si>
  <si>
    <t>c</t>
  </si>
  <si>
    <t>d</t>
  </si>
  <si>
    <t>e</t>
  </si>
  <si>
    <t>Statisztikai számjel</t>
  </si>
  <si>
    <t>Cégjegyzék száma</t>
  </si>
  <si>
    <t>RÖVID LEJÁRATÚ KÖTELEZETTSÉGEK</t>
  </si>
  <si>
    <t>HÁTRASOROLT KÖTELEZETTSÉGEK</t>
  </si>
  <si>
    <t>JEGYZETT TŐKE</t>
  </si>
  <si>
    <t>JEGYZETT, DE MÉG BE NEM FIZETETT TŐKE (-)</t>
  </si>
  <si>
    <t>TŐKETARTALÉK</t>
  </si>
  <si>
    <t>EREDMÉNYTARTALÉK</t>
  </si>
  <si>
    <t>LEKÖTÖTT TARTALÉK</t>
  </si>
  <si>
    <t>ÉRTÉKELÉSI TARTALÉK</t>
  </si>
  <si>
    <t>ÉRTÉKPAPIROK</t>
  </si>
  <si>
    <t>PÉNZESZKÖZÖK</t>
  </si>
  <si>
    <t>KÉSZLETEK</t>
  </si>
  <si>
    <t>KÖVETELÉSEK</t>
  </si>
  <si>
    <t>Sor-szám</t>
  </si>
  <si>
    <t>IMMATERIÁLIS JAVAK</t>
  </si>
  <si>
    <t xml:space="preserve">TÁRGYI ESZKÖZÖK </t>
  </si>
  <si>
    <t>BEFEKTETETT PÉNZÜGYI ESZKÖZÖK</t>
  </si>
  <si>
    <t>Keltezés:</t>
  </si>
  <si>
    <t>a vállalkozás vezetője (képviselője)</t>
  </si>
  <si>
    <t>P.H.</t>
  </si>
  <si>
    <t>Előző év(ek) módosí-tásai</t>
  </si>
  <si>
    <t>Statisztikai számjel:</t>
  </si>
  <si>
    <t>Cégjegyzék száma:</t>
  </si>
  <si>
    <t>A vállalkozás megnevezése:</t>
  </si>
  <si>
    <t>"A" EREDMÉNYKIMUTATÁS</t>
  </si>
  <si>
    <t>(összköltség eljárással)</t>
  </si>
  <si>
    <t>Egyéb bevételek</t>
  </si>
  <si>
    <t xml:space="preserve">Értékcsökkenési leírás </t>
  </si>
  <si>
    <t>Egyéb ráfordítások</t>
  </si>
  <si>
    <t>VIII.</t>
  </si>
  <si>
    <t>IX.</t>
  </si>
  <si>
    <t>X.</t>
  </si>
  <si>
    <t>Adófizetési kötelezettség</t>
  </si>
  <si>
    <t>PÉNZÜGYI MŰVELETEK EREDMÉNYE (VIII-IX)</t>
  </si>
  <si>
    <t>ÜZEMI (ÜZLETI) TEVÉKENYSÉG EREDMÉNYE  (I±II+III-IV-V-VI-VII)</t>
  </si>
  <si>
    <t>Személyi jellegű ráfordítások</t>
  </si>
  <si>
    <t>Értékesítés nettó árbevétele</t>
  </si>
  <si>
    <t>Aktivált saját teljesítmények értéke</t>
  </si>
  <si>
    <t>Anyagjellegű ráfordítások</t>
  </si>
  <si>
    <t>Pénzügyi műveletek bevételei</t>
  </si>
  <si>
    <t>Pénzügyi műveletek ráfordításai</t>
  </si>
  <si>
    <t>A vállalkozás címe:</t>
  </si>
  <si>
    <t>Telefonszáma:</t>
  </si>
  <si>
    <t>Éves beszámoló</t>
  </si>
  <si>
    <t>Mérleg "A"</t>
  </si>
  <si>
    <t>Mérleg "B"</t>
  </si>
  <si>
    <t>Eredménykimutatás forgalmi költség eljárással "A"</t>
  </si>
  <si>
    <t>Eredménykimutatás forgalmi költség eljárással "B"</t>
  </si>
  <si>
    <t>Egyszerűsített éves beszámoló</t>
  </si>
  <si>
    <t>Egyszerűsített beszámoló</t>
  </si>
  <si>
    <t>Mérleg</t>
  </si>
  <si>
    <t>Eredménylevezetés</t>
  </si>
  <si>
    <t>Összevont (konszolidált) beszámoló</t>
  </si>
  <si>
    <t>Cash flow kimutatás</t>
  </si>
  <si>
    <t>Kérjük töltse ki vállalkozása adatait:</t>
  </si>
  <si>
    <t>Az alábbi gombok segítségével a megfelelő beszámolósémát hívhatja be:</t>
  </si>
  <si>
    <t>Eredménykimutatás összköltség eljárással "A"</t>
  </si>
  <si>
    <t>Eredménykimutatás összköltség eljárással "B"</t>
  </si>
  <si>
    <t>"A" MÉRLEG Eszközök (aktívák)</t>
  </si>
  <si>
    <t>"A" MÉRLEG Források (passzívák)</t>
  </si>
  <si>
    <t>Statistische Nummer</t>
  </si>
  <si>
    <t>BILANZ "A" des Vereinfachten Jahresabschlusses AKTIVA</t>
  </si>
  <si>
    <t>Beschreibung</t>
  </si>
  <si>
    <t>Nr.</t>
  </si>
  <si>
    <t>Anlagevermögen</t>
  </si>
  <si>
    <t>IMMATERIELLE VERMÖGENSGEGENSTAENDE</t>
  </si>
  <si>
    <t>SACHANLAGEN</t>
  </si>
  <si>
    <t>FINANZANLAGEN</t>
  </si>
  <si>
    <t>Umlaufvermögen</t>
  </si>
  <si>
    <t>VORRAETE</t>
  </si>
  <si>
    <t>FORDERUNGEN</t>
  </si>
  <si>
    <t>WERTPAPIERE</t>
  </si>
  <si>
    <t>FLÜSSIGE MITTEL</t>
  </si>
  <si>
    <t>Aktive Rechnungsabgrenzungsposten</t>
  </si>
  <si>
    <t>Gesamte Aktiva</t>
  </si>
  <si>
    <t>Datum:</t>
  </si>
  <si>
    <t>BILANZ "A" des Vereinfachten Jahresabschlusses PASSIVA</t>
  </si>
  <si>
    <t>Korr. Vorige Jahre</t>
  </si>
  <si>
    <t>Korr.  Vorige Jahre</t>
  </si>
  <si>
    <t>Eigenkapital</t>
  </si>
  <si>
    <t>GEZEICHNETES KAPITAL</t>
  </si>
  <si>
    <t>GEZEICHNETES, NOCH NICHT BEZAHLTES KAPITAL (-)</t>
  </si>
  <si>
    <t>KAPITALRÜCKLAGE</t>
  </si>
  <si>
    <t>GEWINNRÜCKLAGE</t>
  </si>
  <si>
    <t>GEBUNDENE RÜCKLAGE</t>
  </si>
  <si>
    <t>BEWERTUNGSRÜCKLAGE</t>
  </si>
  <si>
    <t>Verbindlichkeiten</t>
  </si>
  <si>
    <t>NACHRANGIGE VERBINDLICHKEITEN</t>
  </si>
  <si>
    <t>LANGFRISTIGE VERBINDLICHKEITEN</t>
  </si>
  <si>
    <t>KURZFRISTIGE VERBINDLICHKEITEN</t>
  </si>
  <si>
    <t>Passive Rechnungsabgrenzungsposten</t>
  </si>
  <si>
    <t>Gesamte Passiva</t>
  </si>
  <si>
    <t>(Vertreter)</t>
  </si>
  <si>
    <t>Geschäftsführer</t>
  </si>
  <si>
    <t>Handelsregisternummer</t>
  </si>
  <si>
    <t>(mit Gesamtkostenverfahren)</t>
  </si>
  <si>
    <t>Angaben in THUF</t>
  </si>
  <si>
    <t>Nummer</t>
  </si>
  <si>
    <t>Bezeichnung</t>
  </si>
  <si>
    <t>Änderungen der Vorjahren</t>
  </si>
  <si>
    <t>Nettoumsatzerlöse</t>
  </si>
  <si>
    <t xml:space="preserve">Aktivierte Eigenleistungen </t>
  </si>
  <si>
    <t>Materialaufwendungen</t>
  </si>
  <si>
    <t>Personalaufwendungen</t>
  </si>
  <si>
    <t>Abschreibungen</t>
  </si>
  <si>
    <t>Sonstige Aufwendungen</t>
  </si>
  <si>
    <t>Finanzerträge</t>
  </si>
  <si>
    <t>Finanzaufwendungen</t>
  </si>
  <si>
    <t>FINANZERGEBNIS (VIII-IX)</t>
  </si>
  <si>
    <t>Stempel</t>
  </si>
  <si>
    <t>Geschäftsführer (Vertreter) der Gesellschaft</t>
  </si>
  <si>
    <t>Angaben in tHUF</t>
  </si>
  <si>
    <t>Rückstellungen</t>
  </si>
  <si>
    <t>Sonstige Erträge</t>
  </si>
  <si>
    <t>BETRIEBSERGEBNIS (I±II+III-IV-V-VI-VII)</t>
  </si>
  <si>
    <t>Steuerpflicht</t>
  </si>
  <si>
    <t>Vereinfachter Jahresabschluß Gewinn- und Verlustrechnung Variante "A"</t>
  </si>
  <si>
    <t>davon gg. verbundenen Unternehmen</t>
  </si>
  <si>
    <t>HUF</t>
  </si>
  <si>
    <t>adatok ezer Ft-ban</t>
  </si>
  <si>
    <t>ADÓZOTT EREDMÉNY</t>
  </si>
  <si>
    <t>HOSSZÚ LEJÁRATÚ KÖTELEZETTSÉGEK</t>
  </si>
  <si>
    <t>ADÓZÁS ELŐTTI EREDMÉNY (±A±B)</t>
  </si>
  <si>
    <t>ADÓZOTT EREDMÉNY (±C-X)</t>
  </si>
  <si>
    <t>ERGEBNIS VOR STEUERN (±A±B)</t>
  </si>
  <si>
    <t>ERGEBNIS NACH STEUERN (±C-X)</t>
  </si>
  <si>
    <t>A vállalkozás címe, telefonszáma:</t>
  </si>
  <si>
    <t xml:space="preserve"> KIEGÉSZÍTŐ MELLÉKLET</t>
  </si>
  <si>
    <t xml:space="preserve">I. </t>
  </si>
  <si>
    <t>Általános adatok</t>
  </si>
  <si>
    <t>1.</t>
  </si>
  <si>
    <t>2.</t>
  </si>
  <si>
    <t>Alapító okirat kelte:</t>
  </si>
  <si>
    <t xml:space="preserve">A Társaság cégformája: </t>
  </si>
  <si>
    <t>3.</t>
  </si>
  <si>
    <t>A Társaság címe:</t>
  </si>
  <si>
    <t>4.</t>
  </si>
  <si>
    <t>5.</t>
  </si>
  <si>
    <t>A Társaság ügyvezetői, képviselői:</t>
  </si>
  <si>
    <t>Képviselet módja:</t>
  </si>
  <si>
    <t>6.</t>
  </si>
  <si>
    <t>A Társaság fő tevékenységi körei:</t>
  </si>
  <si>
    <t>6810 '08</t>
  </si>
  <si>
    <t>Főtevékenység</t>
  </si>
  <si>
    <t>4110 '08</t>
  </si>
  <si>
    <t>4313 '08</t>
  </si>
  <si>
    <t>4322 '08</t>
  </si>
  <si>
    <t>4613 '08</t>
  </si>
  <si>
    <t>9311 '08</t>
  </si>
  <si>
    <t>7.</t>
  </si>
  <si>
    <t>A Társaság tárgyidőszaki tevékenysége:</t>
  </si>
  <si>
    <t>A tárgyidőszak folyamán a Társaság tevékenységében nem történt változás.</t>
  </si>
  <si>
    <t>8.</t>
  </si>
  <si>
    <t>9.</t>
  </si>
  <si>
    <t>A Társaság könyvvizsgálatra nem kötelezett.</t>
  </si>
  <si>
    <t>10.</t>
  </si>
  <si>
    <t>A könyvvitelt végző felelős személy megnevezése, regisztrációs száma:</t>
  </si>
  <si>
    <t>………………………. (R&amp;P Consulting Bt.)</t>
  </si>
  <si>
    <t>11.</t>
  </si>
  <si>
    <t xml:space="preserve">II. </t>
  </si>
  <si>
    <t>Számviteli politika, alkalmazott értékelési eljárások és módszerek</t>
  </si>
  <si>
    <t>Meghatározó számviteli elvek összefoglalása:</t>
  </si>
  <si>
    <t>A Társaság által a mérlegbeszámoló elkészítése során használt eljárások, értékelési elvek és számviteli módszerek minden lényeges pontban megfelelnek a 2000. évi C. Számviteli törvényben (továbbiakban: "sztv."), illetve módosításaiban foglaltaknak. Az sztv. 88 § (4) bekezdésének értelmében a következőkben részletezzük a Társaságunknál a tárgyidőszakban alkalmazott értékelési eljárásokat:</t>
  </si>
  <si>
    <t>Mérlegkészítés, könyvvezetés</t>
  </si>
  <si>
    <t>Az év végi beszámoló közzétételi határideje minden gazdasági év fordulónapját követő 150. nap.</t>
  </si>
  <si>
    <t>A Társaság üzleti éve megegyezik a naptári évvel. Az üzleti év forduló napja december 31.</t>
  </si>
  <si>
    <t>A Társaság a számviteli elszámolásokat a kettős könyvvitel szabályai szerint készíti el. A számviteli törvény 1.sz. melléklete szerinti mérlegsémák közül az "A" változatot választotta. Az eredménykimutatást összköltség eljárással készíti el. A számviteli törvény 2. sz. melléklete szerinti eredménykimutatás-sémák közül az "A" változatot választotta.  A Társaság nem élt a sztv. adta lehetőséggel a mellékletekben közölt mérleg és eredménykimutatás-sémák tételeinek bővítésére és összevonására vonatkozóan.</t>
  </si>
  <si>
    <t xml:space="preserve">A költségelszámolás összköltségi eljárással történik, elsődlegesen 5. számlaosztályban való könyveléssel. </t>
  </si>
  <si>
    <r>
      <t xml:space="preserve">A társaság könyveit forintban vezeti. Devizaügyletei a teljesítéskori </t>
    </r>
    <r>
      <rPr>
        <sz val="9"/>
        <color theme="5"/>
        <rFont val="Verdana"/>
        <family val="2"/>
        <charset val="238"/>
      </rPr>
      <t>MNB</t>
    </r>
    <r>
      <rPr>
        <sz val="9"/>
        <rFont val="Verdana"/>
        <family val="2"/>
        <charset val="238"/>
      </rPr>
      <t xml:space="preserve"> deviza árfolyamokon kerültek átszámításra Ft értékre, a külföldi pénznemre vonatkozó tartozásokat és követeléseket a partnerrel megállapodott devizanemben is nyilvántartjuk. Év közben a realizált árfolyam különbözetek elszámolásra kerültek.  Év végén a devizában nyilvántartott eszközök és források átértékelésre kerültek. </t>
    </r>
  </si>
  <si>
    <t>Követelések értékelése</t>
  </si>
  <si>
    <t>Az egyedi értékelés elvének megfelelően a vevőkkel szembeni követeléseket egyedileg kell értékelni. Ez magában foglalja a követelések minősítését</t>
  </si>
  <si>
    <t>Kötelezettségek értékelése</t>
  </si>
  <si>
    <t>A forintban felmerült kötelezettségeket a Társaság könyv szerinti értéken szerepelteti az éves beszámolóban.</t>
  </si>
  <si>
    <t>Befektetett eszközök értékelése</t>
  </si>
  <si>
    <t xml:space="preserve">Az eszközök besorolásának alapja, hogy az adott eszköz a vállalkozási tevékenységet tartósan – 1 éven túl – szolgálja-e vagy sem. A társaság a befektetett eszközöket beszerzési áron értékeli. </t>
  </si>
  <si>
    <t>Az amortizáció elszámolásánál az eszközök hasznos élettartama alapján meghatározott amortizációs kulcsokat alkalmaztuk az sztv.-ben rögzített korlátok figyelembe vételével. A Számviteli törvény előírásainak figyelembevételével a tárgyi eszközök amortizációjának elszámolásakor az alábbi módszereket választotta:</t>
  </si>
  <si>
    <t>-</t>
  </si>
  <si>
    <t xml:space="preserve">Az amortizációt a használati idő függvényében, a Számviteli Törvény szerinti beszerzési értéket figyelembe véve számolja el. </t>
  </si>
  <si>
    <t>Az értékcsökkenési leírás elszámolása az immateriális javaknál és tárgyi eszközöknél lineáris módszerrel történik.</t>
  </si>
  <si>
    <t>Az értécsökkenést havonta számolja el a Társaság</t>
  </si>
  <si>
    <t>Az 100 ezer forint egyedi beszerzési érték alatti tárgyi eszközök értékcsökkenését egyösszegben, a beszerzéskor számolja el a Társaság, mint terv szerinti értékcsökkenést.</t>
  </si>
  <si>
    <t>Terven felüli értékcsökkenés a számvitelről szóló törvény 53. §.  (1) bek. szerinti feltételekkel abban az esetben kerül elszámolásra, ha:</t>
  </si>
  <si>
    <t>A Társaság az alábbiakban határozza meg a lényeges és jelentős hiba mértékét:</t>
  </si>
  <si>
    <t>Jelentős a hiba, ha az adott évet érintően megállapított hibák és hibahatások eredményt és saját tőkét növelő-csökkentő értékének együttes összege (előjeltől függetlenül) meghaladja a mérlegfőösszeg 2 %-át, illetve ha a mérlegfőösszeg 2 %-a meghaladja az 1 millió Ft-ot, akkor az 1 millió forint.                                                                                                                                                                                                                                                                                                                                                                                                                                                                                                                                           A jelentős összegű hibákat a mérlegben és az eredménykimutatásban külön oszlopban kell kimutatni.</t>
  </si>
  <si>
    <t>A cégnél az év során nem merültek fel jelentősebb összegű hibák.</t>
  </si>
  <si>
    <r>
      <t xml:space="preserve"> </t>
    </r>
    <r>
      <rPr>
        <b/>
        <u/>
        <sz val="11"/>
        <color theme="1"/>
        <rFont val="Verdana"/>
        <family val="2"/>
        <charset val="238"/>
      </rPr>
      <t>A MÉRLEGHEZ KAPCSOLÓDÓ KIEGÉSZÍTÉSEK</t>
    </r>
  </si>
  <si>
    <t>Ingatlanok</t>
  </si>
  <si>
    <t>Beruházások</t>
  </si>
  <si>
    <t>Immateriális javak</t>
  </si>
  <si>
    <t>adatok eFt-ban</t>
  </si>
  <si>
    <t>Bruttó érték</t>
  </si>
  <si>
    <t>Nyitó</t>
  </si>
  <si>
    <t>Növekedés</t>
  </si>
  <si>
    <t>Csökkenés</t>
  </si>
  <si>
    <t>Átsorolás</t>
  </si>
  <si>
    <t>Záró</t>
  </si>
  <si>
    <t>Kisérleti fejlesztés aktívált értéke</t>
  </si>
  <si>
    <t>Vagyoni értékű jogok</t>
  </si>
  <si>
    <t>Szellemi termékek</t>
  </si>
  <si>
    <t>Összesen</t>
  </si>
  <si>
    <t>Halmozott értékcsökkenés</t>
  </si>
  <si>
    <t>Nettó érték</t>
  </si>
  <si>
    <t>Tárgyi eszközök</t>
  </si>
  <si>
    <t>Műszaki berendezések, gépek, járművek</t>
  </si>
  <si>
    <t>Egyéb berendezések, felszerelések, járművek</t>
  </si>
  <si>
    <t>Befektetett pénzügyi eszközök:</t>
  </si>
  <si>
    <t>A tárgyidőszakban a Társaság befektetett pénzügyi eszközökkel nem rendelkezett.</t>
  </si>
  <si>
    <t>Megnevezés</t>
  </si>
  <si>
    <t xml:space="preserve">Forgóeszközök </t>
  </si>
  <si>
    <t>Változás %</t>
  </si>
  <si>
    <t>Készletek</t>
  </si>
  <si>
    <t>Követelések</t>
  </si>
  <si>
    <t>Értékpapírok</t>
  </si>
  <si>
    <t>Pénzeszközök</t>
  </si>
  <si>
    <t>A követelések mérlegfordulónapi állománya a következő:</t>
  </si>
  <si>
    <t>Követelések áruszállításból és szolgáltatásból (vevők)</t>
  </si>
  <si>
    <t>Követelések kapcsolt vállalkozással szemben</t>
  </si>
  <si>
    <t>Követelések jelentős tulajdoni részesedési viszonyban lévő vállalkozással szemben</t>
  </si>
  <si>
    <t>Követelések egyéb részesedési viszonyban lévő vállalkozással szemben</t>
  </si>
  <si>
    <t>Váltókövetelések</t>
  </si>
  <si>
    <t>Egyéb követelések</t>
  </si>
  <si>
    <t>Követelések Összesen:</t>
  </si>
  <si>
    <t>2.2</t>
  </si>
  <si>
    <t>A Társaság az üzleti év fordulónapján rövid lejáratú értékpapírokkal nem rendelkezett.</t>
  </si>
  <si>
    <t>Eredeti devizanem</t>
  </si>
  <si>
    <t>Pénztár</t>
  </si>
  <si>
    <t>Bankbetétek</t>
  </si>
  <si>
    <t>Deviza betétszámla USD</t>
  </si>
  <si>
    <t>Pénzeszközök Összesen:</t>
  </si>
  <si>
    <t>Bevételek aktív időbeli elhatárolása</t>
  </si>
  <si>
    <t>ebből jelentősebb tételek:</t>
  </si>
  <si>
    <t>Költségek, ráfordítások aktív időbeli elhatárolása</t>
  </si>
  <si>
    <t>Halasztott ráfordítások</t>
  </si>
  <si>
    <t>Aktív időbeli elhatárolások Összesen:</t>
  </si>
  <si>
    <t>Hosszú lejáratú kötelezettségek</t>
  </si>
  <si>
    <t>A Társaság nem rendelkezett a tárgyidőszak fordulónapján hosszú lejáratú kötelezettségekkel.</t>
  </si>
  <si>
    <t>A Társaság a tárgyidőszak fordulónapján a következő hosszúlejáratú kötelezettségekkel rendelkezett:</t>
  </si>
  <si>
    <t>5 éven túli összeg</t>
  </si>
  <si>
    <t>Zálogjoggal biztosított kötelezettség</t>
  </si>
  <si>
    <t>Biztosíték fajtája, formája</t>
  </si>
  <si>
    <t>Hosszú-lejáratú Kötelezettségek Összesen:</t>
  </si>
  <si>
    <t>H.</t>
  </si>
  <si>
    <t>A Társaság a tárgyidőszak fordulónapján a következő rövidlejáratú kötelezettségekkel rendelkezett:</t>
  </si>
  <si>
    <t>Rövid lejáratú kölcsönök</t>
  </si>
  <si>
    <t xml:space="preserve">    ebből hosszú kölcsönökből átsorolt összegek</t>
  </si>
  <si>
    <t>Rövid lejáratú hitelek</t>
  </si>
  <si>
    <t xml:space="preserve">    ebből hosszú hitelekből átsorolt összegek</t>
  </si>
  <si>
    <t>Vevőtől kapott előlegek</t>
  </si>
  <si>
    <t>Kötelezettségek áruszállításból és szolgáltatásból (szállítók)</t>
  </si>
  <si>
    <t>Váltótartozások</t>
  </si>
  <si>
    <t>Rövid lejáratú kötelezettségek kapcsolt váll-sal szemben</t>
  </si>
  <si>
    <t>Rövid lejáratú kötelezettségek jelentős tulajdoni viszonyban lévő vállalkozásokkal szemben</t>
  </si>
  <si>
    <t>Rövid lejáratú kötelezettségek egyéb rész. visz. lévő váll-sal sz.</t>
  </si>
  <si>
    <t>Egyéb rövid lejáratú kötelezettségek</t>
  </si>
  <si>
    <t>Rövid lejáratú Kötelezettségek Összesen:</t>
  </si>
  <si>
    <t>A Társaság az éves beszámoló fordulónapján nem rendelkezett kapcsolt vállalkozásokkal szembeni rövid-lejáratú kötelezettségekkel.</t>
  </si>
  <si>
    <t>Bevételek passzív időbeli elhatárolása</t>
  </si>
  <si>
    <t>Költségek, ráfordítások passzív időbeli elhatárolása</t>
  </si>
  <si>
    <t>Halasztott bevételek</t>
  </si>
  <si>
    <t>Passzív időbeli elhatárolások Összesen:</t>
  </si>
  <si>
    <t>AZ EREDMÉNYKIMUTATÁSHOZ KAPCSOLÓDÓ KIEGÉSZÍTÉSEK</t>
  </si>
  <si>
    <t>J.</t>
  </si>
  <si>
    <t>Belföldi értékesítés nettó árbevétele</t>
  </si>
  <si>
    <t>Export értékesítés nettó árbevétele</t>
  </si>
  <si>
    <t>Értékesítés Nettó Árbevétele Összesen:</t>
  </si>
  <si>
    <t>L.</t>
  </si>
  <si>
    <t>N.</t>
  </si>
  <si>
    <t>O.</t>
  </si>
  <si>
    <t>Adóalap módosító tételek</t>
  </si>
  <si>
    <t>Adózás előtti eredmény</t>
  </si>
  <si>
    <t>Adóalap növelő tételek összesen:</t>
  </si>
  <si>
    <t>Adóalap csökkentő tételek összesen:</t>
  </si>
  <si>
    <t>Adóalap:</t>
  </si>
  <si>
    <t>Adóalap</t>
  </si>
  <si>
    <t>Adózott eredmény</t>
  </si>
  <si>
    <t>Egyéb tájékoztató jellegű adatok</t>
  </si>
  <si>
    <t xml:space="preserve"> - A Társaság vezető tisztségviselői, az igazgatóság és felügyelő bizottság tagjai a tárgyidőszak folyamán előleget, kölcsönt nem kaptak.</t>
  </si>
  <si>
    <t xml:space="preserve"> - A Társaság által tárgyidőszakban foglalkoztatott munkavállalók áltlagos statisztikai állományát a következő táblázat mutatja be:</t>
  </si>
  <si>
    <t>Átlagos statisztikai létszám
(fő)</t>
  </si>
  <si>
    <t>Szellemi állomány</t>
  </si>
  <si>
    <t>Fizikai állomány</t>
  </si>
  <si>
    <t>- Jóváhagyott osztalék:</t>
  </si>
  <si>
    <t>- Lényeges események a mérleg fordulónapját követően:</t>
  </si>
  <si>
    <t>A mérleg fordulónapját követően nem történt olyan gazdasági esemény, amely jelentősen befolyásolná a beszámolót.</t>
  </si>
  <si>
    <t>Vagyoni, pénzügyi és jövedelmezőségi elemzés</t>
  </si>
  <si>
    <t>A Társaság vagyoni, pénzügyi és jövedelemi helyzetének alakulását bemutató mutatószámok:</t>
  </si>
  <si>
    <t>Vagyoni helyzet mutatószámai:</t>
  </si>
  <si>
    <t>Tárgyi eszközök aránya (Tárgyi eszközök/Mérlegfőösszeg)</t>
  </si>
  <si>
    <t>Forgó eszközök aránya (Forgó eszközök/Mérlegfőösszeg)</t>
  </si>
  <si>
    <t>Tőkeerősség (Saját tőke/mérlegfőösszeg)</t>
  </si>
  <si>
    <t>Idegen források aránya (Kötelezettségek/Mérlegfőösszeg)</t>
  </si>
  <si>
    <t xml:space="preserve">Eladósodás alakulása (Kötelezettségek / Saját tőke) </t>
  </si>
  <si>
    <t>Pénzügyi helyzet alakulása:</t>
  </si>
  <si>
    <t>Likviditási mutató I. ((követelések+értékpapírok+pénzeszközök)/rövidlejáratú kötelezettségek)</t>
  </si>
  <si>
    <t>Likviditási gyorsráta (pénzeszközök/rövidlejáratú kötelezettségek)</t>
  </si>
  <si>
    <t>Követelések és rövidlejáratú köt.aránya ( követelések / röv.lej.köt.)</t>
  </si>
  <si>
    <t>Saját tőke aránya =saját tőke/(saját tőke+hossz.lej.köt.)</t>
  </si>
  <si>
    <t>Adósságállomány aránya (összes kötelezettség/összes forrás)</t>
  </si>
  <si>
    <t>Jövedelmezőségi mutatók</t>
  </si>
  <si>
    <t>Árbevétel arányos eredmény (üzleti eredmény/ért.nettó árbev)</t>
  </si>
  <si>
    <t>Tőkearányos eredmény (üzleti eredmény/saját tőke)</t>
  </si>
  <si>
    <t>K.</t>
  </si>
  <si>
    <t>M.</t>
  </si>
  <si>
    <t>01.01.2015-31.12.2015</t>
  </si>
  <si>
    <t>01.01.2016-31.12.2016</t>
  </si>
  <si>
    <t>Saját tőke növekedése (Saját tőke / Jegyzett tőke)</t>
  </si>
  <si>
    <t>Rövid lejáratú kötelezettségek</t>
  </si>
  <si>
    <t>Jelentős összegű anyagjellegű ráfordítások</t>
  </si>
  <si>
    <t>A Társaságnál a tárgyidőszak folyamán nem merültek fel jelentős összegű anyagjellegű ráfordítások.</t>
  </si>
  <si>
    <t>Anyagjellegű ráfordítások összesen</t>
  </si>
  <si>
    <t>P.</t>
  </si>
  <si>
    <t>Q.</t>
  </si>
  <si>
    <t>Jelentős összegű személyi jellegű ráfordítások</t>
  </si>
  <si>
    <t>A Társaságnál a tárgyidőszak folyamán nem merültek fel jelentős összegű személyi jellegű ráfordítások.</t>
  </si>
  <si>
    <t>Statistical number</t>
  </si>
  <si>
    <t>Company register number</t>
  </si>
  <si>
    <t>Financial Statement</t>
  </si>
  <si>
    <t>Date:</t>
  </si>
  <si>
    <t>managing director</t>
  </si>
  <si>
    <t>Stamp</t>
  </si>
  <si>
    <t>"A" BALANCE-SHEET Assets</t>
  </si>
  <si>
    <t>data in 1000 HUF</t>
  </si>
  <si>
    <t>Nr</t>
  </si>
  <si>
    <t>Description</t>
  </si>
  <si>
    <t>Changes vs prev.year</t>
  </si>
  <si>
    <t>Fixed assets</t>
  </si>
  <si>
    <t>INTANGIBLE ASSETS</t>
  </si>
  <si>
    <t xml:space="preserve">TANGIBLE ASSETS </t>
  </si>
  <si>
    <t>FINANCIAL INVESTMENTS</t>
  </si>
  <si>
    <t>Current assets</t>
  </si>
  <si>
    <t>STOCKS</t>
  </si>
  <si>
    <t>RECEIVABLES</t>
  </si>
  <si>
    <t>SECURITIES</t>
  </si>
  <si>
    <t>LIQUID ASSETS</t>
  </si>
  <si>
    <t>Prepayments and accrued income</t>
  </si>
  <si>
    <t>Total assets</t>
  </si>
  <si>
    <t>"A" BALANCE-SHEET Equity and liabilities</t>
  </si>
  <si>
    <t>Equity</t>
  </si>
  <si>
    <t>SHARE CAPITAL</t>
  </si>
  <si>
    <t>UNPAID ISSUED CAPITAL</t>
  </si>
  <si>
    <t>CAPITAL RESERVE</t>
  </si>
  <si>
    <t>RETAINED EARNINGS</t>
  </si>
  <si>
    <t>TIED-UP RESERVE</t>
  </si>
  <si>
    <t>REVALUATION RESERVE</t>
  </si>
  <si>
    <t xml:space="preserve">BALANCE-SHEET PROFIT </t>
  </si>
  <si>
    <t>Provisions</t>
  </si>
  <si>
    <t>Liabilities</t>
  </si>
  <si>
    <t>SUBORDINATED LIABILITIES</t>
  </si>
  <si>
    <t>LONG-TERM LIABILITIES</t>
  </si>
  <si>
    <t>SHORT-TERM LIABILITIES</t>
  </si>
  <si>
    <t>Accrued and deferred liabibilities</t>
  </si>
  <si>
    <t>Total Equity and liabilities</t>
  </si>
  <si>
    <t xml:space="preserve">Net sales revenue </t>
  </si>
  <si>
    <t xml:space="preserve">Value of capitalized own performance </t>
  </si>
  <si>
    <t>Other income</t>
  </si>
  <si>
    <t xml:space="preserve">Material-type costs </t>
  </si>
  <si>
    <t xml:space="preserve">Staff costs </t>
  </si>
  <si>
    <t xml:space="preserve">Depreciation </t>
  </si>
  <si>
    <t>Other accounted expenditures</t>
  </si>
  <si>
    <t>TRADING PROFIT (INCOME FROM OPERATIONS)  (I±II+III-IV-V-VI-VII)</t>
  </si>
  <si>
    <t xml:space="preserve">Income from financial transactions </t>
  </si>
  <si>
    <t xml:space="preserve">Expences on financial transactions </t>
  </si>
  <si>
    <t>PROFIT ON FINANCIAL TRANSACTIONS (VIII-IX)</t>
  </si>
  <si>
    <t>PROFIT BEFORE TAXATION (±A±B)</t>
  </si>
  <si>
    <t>Taxation</t>
  </si>
  <si>
    <t>PROFIT AFTER TAXATION (±C-X)</t>
  </si>
  <si>
    <t xml:space="preserve">ERGEBNIS NACH STEUERN </t>
  </si>
  <si>
    <t xml:space="preserve">Fordulónap: </t>
  </si>
  <si>
    <t>közötti időszakról szóló</t>
  </si>
  <si>
    <t>Name der Gesellschaft:</t>
  </si>
  <si>
    <t>Anschrift und Telefonnummer der Gesellschaft:</t>
  </si>
  <si>
    <t>ANHANG</t>
  </si>
  <si>
    <t>für den Zeitraum</t>
  </si>
  <si>
    <t>Allgemeine Angaben</t>
  </si>
  <si>
    <t xml:space="preserve">Die ………………………...Kft. (nachfolgend Gesellschaft genannt) ist eine in Ungarn eingetragene Gesellschaft. Die Eintragungs ins Handelsregister ist am ……………………………., unter der Handelsregisternummer ………………... erfolgt. </t>
  </si>
  <si>
    <t>Datum der Gründungsurkunde:</t>
  </si>
  <si>
    <t xml:space="preserve">Gesellschaftsform: </t>
  </si>
  <si>
    <t>Gesellschaft mit beschränkter Haftung</t>
  </si>
  <si>
    <t>Anschrift der Gesellschaft:</t>
  </si>
  <si>
    <t>Anschrift der Standorte der Gesellschaft:</t>
  </si>
  <si>
    <t>Webadresse, sofern der Jahresabschluss im Internet veröffentlicht wird:</t>
  </si>
  <si>
    <t>Bis zum ……….... 201.... war der Sitz der Gesellschaft:…………………………………....</t>
  </si>
  <si>
    <t>Gesellschafterstruktur:</t>
  </si>
  <si>
    <t>bis zum 25. Juli 2008:</t>
  </si>
  <si>
    <t>Gesellschafter</t>
  </si>
  <si>
    <t>Beteiligung</t>
  </si>
  <si>
    <t>Gezeichnetes Kapital in THUF</t>
  </si>
  <si>
    <t>Name</t>
  </si>
  <si>
    <t>Anschrift</t>
  </si>
  <si>
    <t>seit dem 27. September 2012:</t>
  </si>
  <si>
    <t>Die Gesellschaft befindet sich im ausländischen und inländischen Eigentum.</t>
  </si>
  <si>
    <t>Im Berichtsjahr hat sich der Name der Gesellschafter und die Gesellschafterstruktur nicht geändert.</t>
  </si>
  <si>
    <t>Geschäftsführer, Vertreter der Gesellschaft:</t>
  </si>
  <si>
    <t>Name:</t>
  </si>
  <si>
    <t>Anschrift:</t>
  </si>
  <si>
    <t>Steuer-IdNr.:</t>
  </si>
  <si>
    <t>Form der Vertretung:</t>
  </si>
  <si>
    <t>Gesamtvertretung</t>
  </si>
  <si>
    <t>………………… wurde mit Wirkung zum ……………………201… von seiner Position als Geschäftsführer abberufen.</t>
  </si>
  <si>
    <t>Hauptgegenstand der Gesellschaft:</t>
  </si>
  <si>
    <t>Hauptgegenstand</t>
  </si>
  <si>
    <r>
      <t xml:space="preserve">Tätigkeit der Gesellschaft im </t>
    </r>
    <r>
      <rPr>
        <sz val="9"/>
        <rFont val="Verdana"/>
        <family val="2"/>
        <charset val="238"/>
      </rPr>
      <t>Berichtjahr:</t>
    </r>
  </si>
  <si>
    <r>
      <t xml:space="preserve">Die Tätigkeit der Gesellschaft hat sich im Verlauf des </t>
    </r>
    <r>
      <rPr>
        <sz val="9"/>
        <rFont val="Verdana"/>
        <family val="2"/>
        <charset val="238"/>
      </rPr>
      <t>Berichtsjahres</t>
    </r>
    <r>
      <rPr>
        <sz val="9"/>
        <rFont val="Verdana"/>
        <family val="2"/>
      </rPr>
      <t xml:space="preserve"> nicht geändert.</t>
    </r>
  </si>
  <si>
    <t xml:space="preserve">Im Verlauf des Geschäftsjahres sind folgende Änderungen in der Tätigkeit der Gesellschaft erfolgt: </t>
  </si>
  <si>
    <t>Angaben zum Bilanzstichtag in THUF</t>
  </si>
  <si>
    <t>Typ</t>
  </si>
  <si>
    <t>Sitz</t>
  </si>
  <si>
    <t>Die Gesellschaft ist zur Wirtschaftsprüfung verpflichtet. Wirtschaftsprüfer der Gesellschaft:</t>
  </si>
  <si>
    <t xml:space="preserve">Registrierungsnummer des Wirtschaftsprüfers: </t>
  </si>
  <si>
    <t>Kammerausweisnummer:</t>
  </si>
  <si>
    <t>Die Gesellschaft ist nicht zur Wirtschaftsprüfung verpflichtet.</t>
  </si>
  <si>
    <t>Name und Registrierungsnummer der für die Buchhaltung verantwortlichen Person:</t>
  </si>
  <si>
    <t xml:space="preserve">Registrierungsnummer: </t>
  </si>
  <si>
    <t>Name und Sitz der den Konzernabschluss erstellenden Gesellschaft:</t>
  </si>
  <si>
    <t>Wichtigsten Angaben der ausländischen Betriebsstätten:</t>
  </si>
  <si>
    <t>Ausländische Betriebsstätten</t>
  </si>
  <si>
    <t>Land</t>
  </si>
  <si>
    <t>Wert der dauerhaft zur Verfügung gestellten Vermögens-gegenstände</t>
  </si>
  <si>
    <t>Aus der Tätigkeit im Ausland stammenden</t>
  </si>
  <si>
    <t>Im Ausland eingezahlte Steuern</t>
  </si>
  <si>
    <t>Forderungen</t>
  </si>
  <si>
    <t>Ergebnis nach Steuern</t>
  </si>
  <si>
    <t>Bilanzierungsrichtlinie, angewandte Bewertungsverfahren und -methoden</t>
  </si>
  <si>
    <t>Zusammenfassung der wichtigsten Bilanzierungsgrundsätze:</t>
  </si>
  <si>
    <t>Die von der Gesellschaft im Verlauf der Jahresabschlusserstellung angewandten  Bewertungs- und Bilanzierungsmethoden entsprechen in allen wesentlichen Aspekten den Bestimmungen des Rechnunglegungsgesetzes (nachfolgend RLG genannt) sowie der Gesetzesänderungen. Nachfolgend werden gemäß § 88 Abs. 4 RLG die von der Gesellschaft im Berichtsjahr angewandten Bewertungsverfahren erläutert:</t>
  </si>
  <si>
    <t>Bilanzerstellung, Buchführung</t>
  </si>
  <si>
    <t>Die Offenlegungsfrist des Jahresabschlusses ist der 150. Tag nach dem Stichtag des Wirtschaftsjahres.</t>
  </si>
  <si>
    <t>Das Geschäftsjahr stimmt mit dem Kalenderjahr überein. Stichtag des Geschäftsjahres ist der 31. Dezember.</t>
  </si>
  <si>
    <t>Das Geschäftsjahr weicht vom Kalenderjaht ab. Stichtag ist der ……..</t>
  </si>
  <si>
    <t>Zeitpunkt der Bilanzerstellung ist der ................. des auf den Berichtsjahr folgenden Geschäftsjahres. Im Jahresabschluss sind die bis zu diesem Zeitpunkt bekannt gewordenen Informationen mit dem tatsächlichen Wert angesetzt.</t>
  </si>
  <si>
    <t>Die Gesellschaft führ ihre Bücher im System der doppelten Buchführung. Von den in Anlage 1 RLG erfassten Gliederungen wird die Bilanz in der Gliederung nach Variante "A" erstellt. Die Gewinn- und Verlustrechnung wird nach dem Gesamtkostenverfahren erstellt. Von den in Anlage 2 des RLG erfassten Gliederungen wird die GuV in der Gliederung nach Variante "A" erstellt. Die Gesellschaft hat von der im RLG gewährten Möglichkeit zur Ergänzung und Zusammenfassung der in der Anlage vorgegebenen Positionen der Bilanz und GuV keinen Gebrauch gemacht.</t>
  </si>
  <si>
    <t xml:space="preserve">Die Buchhaltung erfolgen nach dem Gesamtkostenverfahren, in erster Linie durch Buchungen in die Kontenklasse 5. </t>
  </si>
  <si>
    <r>
      <t xml:space="preserve">Die Gesellschaft führt ihre Bücher in HUF. Geschäftsvorfälle in einer Fremdwährung wurden mit dem zum Leistungsdatum gültigen Wechselkurs der </t>
    </r>
    <r>
      <rPr>
        <sz val="9"/>
        <color indexed="10"/>
        <rFont val="Verdana"/>
        <family val="2"/>
        <charset val="238"/>
      </rPr>
      <t xml:space="preserve">Ungarischen Nationalbank auf HUF </t>
    </r>
    <r>
      <rPr>
        <sz val="9"/>
        <rFont val="Verdana"/>
        <family val="2"/>
        <charset val="238"/>
      </rPr>
      <t>umgerechnet. Forderungen und Verbindlichkeiten in einer Fremdwährung werden auch in der mit dem Geschäftspartner vereinbarten Währung erfasst. Realisierte Wechselkursdifferenzen wurden unterjährig abgerechnet. Aktiva und Passiva in einer Fremdwährung wurden zum Jahresende umbewertet.</t>
    </r>
  </si>
  <si>
    <t>Bewertung von Forderungen</t>
  </si>
  <si>
    <t>Gemäß dem Grundsatz der Einzelbewertung sind Forderungen aus Lieferungen und Leistungen einzeln zu bewerten.</t>
  </si>
  <si>
    <t>Bewertung von Verbindlichkeiten</t>
  </si>
  <si>
    <t>In HUF angefallene Verbindlichkeiten werden im Jahresabschluss zum Buchwert angesetzt.</t>
  </si>
  <si>
    <t>Bewertung des Anlagevermögens</t>
  </si>
  <si>
    <t xml:space="preserve">Grundlage für die Bewertung des Anlagevermögens ist, ob der gegebene Vermögensgegenstand der Unternehmenstätigkeit dauerhaft (länger als ein Jahr) dient oder nicht. Die Gesellschaft bewertet das Anlagevermögen zu Anschaffungskosten. </t>
  </si>
  <si>
    <t>Im Hinblick auf die Abschreibungen wurde der Abschreibungssatz der Vermögensgegenstände mit Rücksicht auf die Nutzungsdauer und die Vorgaben des RLG festgelegt. Bei der Abschreibung von Sachanlagen wurden gemäß den Vorgaben des RLG die folgenden Methoden verwendet:</t>
  </si>
  <si>
    <t>Die Abschreibungen werden unter Berücksichtigung der Nutzungsdauer und der Anschaffungskosten gemäß RLG verrechnet.</t>
  </si>
  <si>
    <t>Die Abschreibung von immateriellen Vermögensgegenständen und Sachanlagen erfolgt mit der linearen Methode.</t>
  </si>
  <si>
    <t>Abschreibungen werden monatlich verrechnet.</t>
  </si>
  <si>
    <r>
      <t>Sachanlagen mit Einzelanschaffungskosten unter THUF 100 werden bei der Inbetriebnahme als planmäßige Abschreibung sofort voll abgeschrieben</t>
    </r>
    <r>
      <rPr>
        <sz val="9"/>
        <rFont val="Verdana"/>
        <family val="2"/>
      </rPr>
      <t>.</t>
    </r>
  </si>
  <si>
    <t>Außerplanmäßige Abschreibungen sind gemäß § 53 Abs. 1 des RLG dann zu verrechnen, wenn:</t>
  </si>
  <si>
    <r>
      <t xml:space="preserve">der Buchwert der Sachanlagen oder der immateriellen Vermögensgegenstände den Marktwert dauerhaft und wesentlich (um </t>
    </r>
    <r>
      <rPr>
        <b/>
        <sz val="9"/>
        <color indexed="10"/>
        <rFont val="Verdana"/>
        <family val="2"/>
        <charset val="238"/>
      </rPr>
      <t>10%</t>
    </r>
    <r>
      <rPr>
        <sz val="9"/>
        <color indexed="8"/>
        <rFont val="Verdana"/>
        <family val="2"/>
        <charset val="238"/>
      </rPr>
      <t>) überschreitet</t>
    </r>
  </si>
  <si>
    <t>die verkehrsfähigen Rechte nur beschränkt oder überhaupt nicht geltend gemacht werden können</t>
  </si>
  <si>
    <t xml:space="preserve">die verkehrsfähigen Rechte, Sachanlagen oder Anlagen im Bau beschädigt wurden, bzw. nicht bestimmungsgemäß verwendet werden können oder unbrauchbar sind   </t>
  </si>
  <si>
    <t>Festlegung der Höhe eines wesentlichen Fehlers:</t>
  </si>
  <si>
    <r>
      <t>Ein Fehler ist wesentlich, wenn im Jahr der Fehleraufdeckung der (vom Vorzeichen unabhängige) Gesamtbetrag der – das Ergebnis bzw. das Eigenkapital erhöhenden bzw. senkenden – aufgedeckten Fehler und Fehlerauswirkungen 2% der Bilanzsumme überschreitet, bzw. wenn 2% der Bilanzhauptsumme die MioHUF 1 nicht überschreitet, dann MioHUF 1.</t>
    </r>
    <r>
      <rPr>
        <sz val="9"/>
        <rFont val="Verdana"/>
        <family val="2"/>
        <charset val="238"/>
      </rPr>
      <t xml:space="preserve">                                                                                                                                                                                                                                                                                                                                                                                                                                                                                                      Wesentliche Fehler sind in der Bilanz und der GuV in einer gesonderten Spalte anzusetzen.</t>
    </r>
  </si>
  <si>
    <t>Im Verlauf des Jahres wurde bei der Gesellschaft kein wesentlicher Fehler aufgedeckt.</t>
  </si>
  <si>
    <t>ERGÄNZUNGEN ZUR BILANZ</t>
  </si>
  <si>
    <t>Immobilien</t>
  </si>
  <si>
    <t>Anlagen im Bau</t>
  </si>
  <si>
    <t>Immaterielle Vermögensgegenstände</t>
  </si>
  <si>
    <t>Bruttowert</t>
  </si>
  <si>
    <t>Eröffnungs-   betrag</t>
  </si>
  <si>
    <t>Zugänge</t>
  </si>
  <si>
    <t>Abgänge</t>
  </si>
  <si>
    <t>Umbuchung</t>
  </si>
  <si>
    <t>Schlussbetrag</t>
  </si>
  <si>
    <t>Aktivierter Wert der Forschungs- und Entwicklungstätigkeit</t>
  </si>
  <si>
    <t>Verkehrsfähige Rechte</t>
  </si>
  <si>
    <t>Geistige Produkte</t>
  </si>
  <si>
    <t>Gesamt</t>
  </si>
  <si>
    <t>Kumulierte Abschreibung</t>
  </si>
  <si>
    <t>Eröffnungs-      betrag</t>
  </si>
  <si>
    <t>Nettowert</t>
  </si>
  <si>
    <t>Eröffnungs-          betrag</t>
  </si>
  <si>
    <t>Sachanlagen</t>
  </si>
  <si>
    <t>Eröffnungs-     betrag</t>
  </si>
  <si>
    <t>Technische Einrichtungen, Maschinen, Fahrzeuge</t>
  </si>
  <si>
    <t>Sonstige Einrichtungen, Ausrüstungen, Fahrzeuge</t>
  </si>
  <si>
    <t>Eröffnungs-    betrag</t>
  </si>
  <si>
    <t>Buchwert</t>
  </si>
  <si>
    <t>Die Gesellschaft nimmt die vom RLG gewährte Möglichkeit der Bewertung zum Marktwerte im Fall von Immobilien und damit verbundenen Investitionen wahr.</t>
  </si>
  <si>
    <t>Die Gesellschaft hat im Hinblick auf die Sachanlagen keine Neubewertungen vorgenommen</t>
  </si>
  <si>
    <t>Die Gesellschaft hat zum Stichtag für die nachfolgenden Anlagengruppen Neubewertungen vorgenommen</t>
  </si>
  <si>
    <t>Immobilien und verbundene Anlagen im Bau</t>
  </si>
  <si>
    <t>Technische Einrichtungen, Ausrüstungen</t>
  </si>
  <si>
    <t>Sonstige Maschinen, Einrichtungen, Ausrüstungen</t>
  </si>
  <si>
    <t>Finanzanlagen:</t>
  </si>
  <si>
    <t>Die Gesellschaft hat im Berichtsjahr keine Finanzanlagen.</t>
  </si>
  <si>
    <t>Die Gesellschaft hat im Berichtsjahr die folgenden Finanzanlagen:</t>
  </si>
  <si>
    <t>Betrag</t>
  </si>
  <si>
    <t>Ablauf</t>
  </si>
  <si>
    <t>Jährlicher Zinssatz</t>
  </si>
  <si>
    <t>Änderung %</t>
  </si>
  <si>
    <t>Vorräte</t>
  </si>
  <si>
    <t>Wertpapiere</t>
  </si>
  <si>
    <t>Flüssige Mittel</t>
  </si>
  <si>
    <t>Gekaufte Vorräte</t>
  </si>
  <si>
    <t>Die Vorräte der Gesellschaft umfassen ………………………...</t>
  </si>
  <si>
    <t>Die Bewertung der gekauften Vorräte (RHB-Stoffe, Handelswaren) wurde unter Beachtung der Vorschriften des RLG vorgenommen. Die zum Stichtag bewerteten Waren wurden zu den tatsächlichen Anschaffungskosten angesetzt, welche den Marktwert nicht überschreiten.</t>
  </si>
  <si>
    <t>Die Vorratsabgänge verrechnet die Gesellschaft unterjährig mit der FIFO-Methode.</t>
  </si>
  <si>
    <t>RHB-Stoffe</t>
  </si>
  <si>
    <t>Unfertige und halbfertige Erzeugnisse</t>
  </si>
  <si>
    <t>Jungtiere, Masttiere und sonstiger Viehbestand</t>
  </si>
  <si>
    <t>Fertige Erzeugnisse</t>
  </si>
  <si>
    <t>Waren</t>
  </si>
  <si>
    <t>Anzahlungen auf Vorräte</t>
  </si>
  <si>
    <t>Vorräte gesamt:</t>
  </si>
  <si>
    <t>Erläuterung:</t>
  </si>
  <si>
    <t>Forderungen zum Stichtag:</t>
  </si>
  <si>
    <t>Forderungen aus LuL</t>
  </si>
  <si>
    <t>Forderungen gegen verbundene Unternehmen</t>
  </si>
  <si>
    <t>Forderungen gegen Unternehmen, mit denen ein wesentliches Beteiligungsverhältnis besteht</t>
  </si>
  <si>
    <t>Forderungen gegen Unternehmen, mit denen ein sonstiges Beteiligungsverhältnis besteht</t>
  </si>
  <si>
    <t>Wechselforderungen</t>
  </si>
  <si>
    <t>Sonstige Forderungen</t>
  </si>
  <si>
    <t>Forderungen gesamt:</t>
  </si>
  <si>
    <t>Die Gesellschaft hatte zum Stichtag keine Forderungen gegen verbundene Unternehmen.</t>
  </si>
  <si>
    <t>Forderungen gegen verbundene Unternehmen zum Stichtag:</t>
  </si>
  <si>
    <t>(Typ: Muttergesell., Tochtergesell.)</t>
  </si>
  <si>
    <t>Firmenname</t>
  </si>
  <si>
    <t>Bezeichnung der Forderung</t>
  </si>
  <si>
    <t>Die Gesellschaft hat zum Stichtag keine kurzftistigen Wertpapiere.</t>
  </si>
  <si>
    <t>Kurzfristige Wertpapiere der Gesellschaft zum Stichtag:</t>
  </si>
  <si>
    <t>Beteiligungen an verbundenen Unternehmen</t>
  </si>
  <si>
    <t>Wesentliche Beteiligungen</t>
  </si>
  <si>
    <t>Sonstige Beteiligungen</t>
  </si>
  <si>
    <t>Eigene Wertpapiere, eigene Geschäftsanteile</t>
  </si>
  <si>
    <t>Obligationen</t>
  </si>
  <si>
    <t>Wertpapiere gesamt:</t>
  </si>
  <si>
    <t>Ursprüngl. Währung</t>
  </si>
  <si>
    <t>Kasse</t>
  </si>
  <si>
    <t>Bankguthaben</t>
  </si>
  <si>
    <t>Fremdwährungskonto USD</t>
  </si>
  <si>
    <t>Flüssige Mittel gesamt:</t>
  </si>
  <si>
    <t>Aktive Rechnungsabrenzungsposten</t>
  </si>
  <si>
    <t>ARAP der Erträge</t>
  </si>
  <si>
    <t>davon wesentliche Positionen:</t>
  </si>
  <si>
    <t>ARAP der Aufwendungen</t>
  </si>
  <si>
    <t>Aufgeschobene Aufwendungen</t>
  </si>
  <si>
    <t>ARAP gesamt</t>
  </si>
  <si>
    <t>in Verbindung mit Umweltschutz gebildete Rückst.</t>
  </si>
  <si>
    <t xml:space="preserve">für Verbindlicheiten aus Garantien gebildete Rückst. </t>
  </si>
  <si>
    <t>verwendete Rückstellungen</t>
  </si>
  <si>
    <t>Rückstellungen für voraussichtliche Verbindlichkeiten</t>
  </si>
  <si>
    <t>Rückstellungen für zukünftige Verbindlichkeiten</t>
  </si>
  <si>
    <t>Sonstige Rückstellungen</t>
  </si>
  <si>
    <t>Rückstellungen gesamt:</t>
  </si>
  <si>
    <t>Langfristige Verbindlichkeiten</t>
  </si>
  <si>
    <t>Die Gesellschaft hat zum Stichtag über keine langfristigen Verbindlichkeiten verfügt.</t>
  </si>
  <si>
    <t>Langfristige Verbindlichkeiten der Gesellschaft zum Stichtag:</t>
  </si>
  <si>
    <t>zu den kurzfristigen Vbk umgebuchter, innerhalb von 1 Jahr fälliger Betrag</t>
  </si>
  <si>
    <t>nach länger als 5 Jahren fälliger Betrag</t>
  </si>
  <si>
    <t>Ursprüngliche Währung</t>
  </si>
  <si>
    <t>Durch Pfandrecht gesicherte Verbindlichkeiten</t>
  </si>
  <si>
    <t>Typ und Form der Sicherung</t>
  </si>
  <si>
    <t>von …..... erhaltenes Darlehen</t>
  </si>
  <si>
    <t>Zinsverbindlichkeiten aus dem von ……….. erhaltenen Darlehen</t>
  </si>
  <si>
    <t>Langfristige Verbindlichkeiten gesamt:</t>
  </si>
  <si>
    <t>(Typ: Muttergesell., Tochtergesell., gemeinschaftlich geführte Unt., assoziierte Unt.)</t>
  </si>
  <si>
    <t>Bezeichnung der Verbindlichkeit</t>
  </si>
  <si>
    <t>Verbindlichkeiten gesamt:</t>
  </si>
  <si>
    <t>Die Gesellschaft hat zum Stichtag ausschließlich über langfristige Verbindlichkeiten gegenüber verbundenen Unternehmen verfügt.</t>
  </si>
  <si>
    <t>Kurzfristige Verbindlichkeiten</t>
  </si>
  <si>
    <t>Kurzfristige Verbindlichkeiten der Gesellschaft zum Stichtag:</t>
  </si>
  <si>
    <t>Kurzfristige Darlehen</t>
  </si>
  <si>
    <t xml:space="preserve">    davon: von den langfr. Vbk. umgebuchte Beträge</t>
  </si>
  <si>
    <t>Kurzfristige Kredite</t>
  </si>
  <si>
    <t xml:space="preserve">    davon: von den langfr. Krediten umgebuchte Beträge</t>
  </si>
  <si>
    <t>Von Kunden erhaltene Anzahlungen</t>
  </si>
  <si>
    <t>Verbindlichkeiten aus LuL</t>
  </si>
  <si>
    <t>Wechselverbindlichkeiten</t>
  </si>
  <si>
    <t>Kurzfristige Vbdlk. gegenüber verbundenen Unt.</t>
  </si>
  <si>
    <t>Kurzfristige Vbdlk. gegenüber Unt., mit denen ein wesentliches Beteiligungsverhältnis betseht</t>
  </si>
  <si>
    <t>Kurzfristige Vbk. gegenüber Unt., mit denen ein sonstiges Beteiligungsverhältnis betseht</t>
  </si>
  <si>
    <t>Sonstige kurzfristige Verbindlichkeiten</t>
  </si>
  <si>
    <t>Kurzfristige Verbindlichkeiten gesamt:</t>
  </si>
  <si>
    <t>Die Gesellschaft hat zum Stichtag über keine kurzfristigen Verbindlichkeiten gegenüber verbundenen Unternehmen verfügt.</t>
  </si>
  <si>
    <t>Kurzfristige Verbindlichkeiten der Gesellschaft gegenüber verbundenen Unternehmen zum Stichtag:</t>
  </si>
  <si>
    <t>Name der Gezellschaft</t>
  </si>
  <si>
    <t>Kurzfr. Vbk. gegenüber verb. Unt. gesamt:</t>
  </si>
  <si>
    <t>PRAP der Erträge</t>
  </si>
  <si>
    <t>davon: wesentliche Positionen:</t>
  </si>
  <si>
    <t>PRAP der Aufwendungen</t>
  </si>
  <si>
    <t>Aufgeschobene Erträge</t>
  </si>
  <si>
    <t>Passive Rechnungsabgrenzungsposten gesamt:</t>
  </si>
  <si>
    <t>ERGÄNZUNGEN ZUR GEWINN- UND VERLUSTRECHNUNG</t>
  </si>
  <si>
    <t>Nettoumsatzerlös</t>
  </si>
  <si>
    <r>
      <t xml:space="preserve">Entwicklung der Nettoumsatzerlöse im </t>
    </r>
    <r>
      <rPr>
        <sz val="9"/>
        <rFont val="Verdana"/>
        <family val="2"/>
        <charset val="238"/>
      </rPr>
      <t>Berichtsjahr:</t>
    </r>
  </si>
  <si>
    <t>Nettoumsatzerlös Inland</t>
  </si>
  <si>
    <t>Nettoumsatzerlös Export</t>
  </si>
  <si>
    <t>Nettoumsatzerlöse gesamt:</t>
  </si>
  <si>
    <t>Außergewöhnlich hohe bzw. unregelmäßig anfallende Erträge bzw. Kosten und Aufwendungen</t>
  </si>
  <si>
    <r>
      <t xml:space="preserve">Die Gesellschaft hatte im Verlauf des Berichtsjahres keine außergewöhnlich hohen bzw. unregelmäßig anfallenden </t>
    </r>
    <r>
      <rPr>
        <b/>
        <sz val="9"/>
        <color rgb="FFFF0000"/>
        <rFont val="Verdana"/>
        <family val="2"/>
        <charset val="238"/>
      </rPr>
      <t>Erträge</t>
    </r>
    <r>
      <rPr>
        <sz val="9"/>
        <color rgb="FFFF0000"/>
        <rFont val="Verdana"/>
        <family val="2"/>
      </rPr>
      <t>.</t>
    </r>
  </si>
  <si>
    <r>
      <t xml:space="preserve">Außerordentlich hohe bzw. unregelmäßig anfallende </t>
    </r>
    <r>
      <rPr>
        <b/>
        <sz val="9"/>
        <rFont val="Verdana"/>
        <family val="2"/>
        <charset val="238"/>
      </rPr>
      <t>Erträge</t>
    </r>
    <r>
      <rPr>
        <sz val="9"/>
        <rFont val="Verdana"/>
        <family val="2"/>
        <charset val="238"/>
      </rPr>
      <t xml:space="preserve"> der Gesellschaft:</t>
    </r>
  </si>
  <si>
    <t>Außergewöhnlich hohe bzw. unregelmäßig anfallende Erträge gesamt</t>
  </si>
  <si>
    <r>
      <t xml:space="preserve">Die Gesellschaft hatte im Verlauf des Berichtsjahres keine außergewöhnlich hohen bzw. unregelmäßig anfallenden </t>
    </r>
    <r>
      <rPr>
        <b/>
        <sz val="9"/>
        <color rgb="FFFF0000"/>
        <rFont val="Verdana"/>
        <family val="2"/>
        <charset val="238"/>
      </rPr>
      <t>Kosten</t>
    </r>
    <r>
      <rPr>
        <sz val="9"/>
        <color rgb="FFFF0000"/>
        <rFont val="Verdana"/>
        <family val="2"/>
      </rPr>
      <t>.</t>
    </r>
  </si>
  <si>
    <r>
      <t xml:space="preserve">Außerordentlich hohe bzw. unregelmäßig anfallenden </t>
    </r>
    <r>
      <rPr>
        <b/>
        <sz val="9"/>
        <rFont val="Verdana"/>
        <family val="2"/>
        <charset val="238"/>
      </rPr>
      <t>Kosten</t>
    </r>
    <r>
      <rPr>
        <sz val="9"/>
        <rFont val="Verdana"/>
        <family val="2"/>
        <charset val="238"/>
      </rPr>
      <t xml:space="preserve"> der Gesellschaft:</t>
    </r>
  </si>
  <si>
    <r>
      <t xml:space="preserve">Außergewöhnlich hohe bzw. unregelmäßig anfallende </t>
    </r>
    <r>
      <rPr>
        <b/>
        <sz val="9"/>
        <rFont val="Verdana"/>
        <family val="2"/>
        <charset val="238"/>
      </rPr>
      <t>Kosten</t>
    </r>
    <r>
      <rPr>
        <b/>
        <sz val="9"/>
        <rFont val="Verdana"/>
        <family val="2"/>
      </rPr>
      <t xml:space="preserve"> gesamt</t>
    </r>
  </si>
  <si>
    <r>
      <t xml:space="preserve">Die Gesellschaft hatte im Verlauf des Berichtsjahres keine außergewöhnlich hohen bzw. unregelmäßig anfallenden </t>
    </r>
    <r>
      <rPr>
        <b/>
        <sz val="9"/>
        <color rgb="FFFF0000"/>
        <rFont val="Verdana"/>
        <family val="2"/>
        <charset val="238"/>
      </rPr>
      <t>Aufwendungen</t>
    </r>
    <r>
      <rPr>
        <sz val="9"/>
        <color rgb="FFFF0000"/>
        <rFont val="Verdana"/>
        <family val="2"/>
      </rPr>
      <t>.</t>
    </r>
  </si>
  <si>
    <r>
      <t xml:space="preserve">Außerordentlich hohe bzw. unregelmäßig anfallende </t>
    </r>
    <r>
      <rPr>
        <b/>
        <sz val="9"/>
        <rFont val="Verdana"/>
        <family val="2"/>
        <charset val="238"/>
      </rPr>
      <t>Aufwendungen</t>
    </r>
    <r>
      <rPr>
        <sz val="9"/>
        <rFont val="Verdana"/>
        <family val="2"/>
        <charset val="238"/>
      </rPr>
      <t xml:space="preserve"> der Gesellschaft:</t>
    </r>
  </si>
  <si>
    <t>Außergewöhnlich hohe bzw. unregelmäßig anfallende Aufwendungen gesamt</t>
  </si>
  <si>
    <t>Finanzerträge gesamt:</t>
  </si>
  <si>
    <t>Ausgezahlter Betrag</t>
  </si>
  <si>
    <t>Die Steuerbemessungsgrundlage modifizierenden Posten</t>
  </si>
  <si>
    <t>Darstellung der die Steuerbemessungsgrundlage modifizierenden Posten:</t>
  </si>
  <si>
    <t>Ergebnis vor Steuern</t>
  </si>
  <si>
    <t>Hinzurechnungen</t>
  </si>
  <si>
    <t>Hinzurechnungen gesamt:</t>
  </si>
  <si>
    <t>Kürzungen</t>
  </si>
  <si>
    <t>Kürzungen gesamt:</t>
  </si>
  <si>
    <t>Steuerbemessungsgrundlage:</t>
  </si>
  <si>
    <t>Mindestbemessungsgrundlage</t>
  </si>
  <si>
    <t>Steuerbemessungsgrundlage</t>
  </si>
  <si>
    <t>Sonstige Angaben</t>
  </si>
  <si>
    <t>Geschäftsführung</t>
  </si>
  <si>
    <t>Vorstand</t>
  </si>
  <si>
    <t>Aufsichtsrat</t>
  </si>
  <si>
    <t>Die Geschäftsführer, die Mitglieder des Vorstandes und des Aufsichtsrats haben im Berichtsjahr keine Vorschüsse bzw. Darlehen erhalten.</t>
  </si>
  <si>
    <t>Zinsen</t>
  </si>
  <si>
    <t>Zurückgezahlter Betrag</t>
  </si>
  <si>
    <t>Verbindlichkeiten zum Ende des Geschäftsjahres</t>
  </si>
  <si>
    <t>Bedingungen der Rückzahlung</t>
  </si>
  <si>
    <t>Vorschüsse, Darlehen gesamt:</t>
  </si>
  <si>
    <t>Die Gesellschaft hat im Berichtsjahr keine Mitarbeiter beschäftigt.</t>
  </si>
  <si>
    <t>Durchschnittliche Mitarbeiterzahl und sonstige Personalauszahlungen der Gesellschaft im Berichtsjahr:</t>
  </si>
  <si>
    <t>Durchschnittl. MA-Zahl
(Personen)</t>
  </si>
  <si>
    <t>Angestellte</t>
  </si>
  <si>
    <t>Gewerbliche Arbeitnehmer</t>
  </si>
  <si>
    <t>Beschlossene Dividende:</t>
  </si>
  <si>
    <t>Die Gesellschafter haben im Verlauf der Gesellschafterversammlung am .................. 2017 beschlossen, dass keine Dividendenausschüttung vorgenommen wird und der Gewinn des Jahres 2016 in die Gewinnrücklage eingestellt wird.</t>
  </si>
  <si>
    <t>Wesentliche Ereignisse nach dem Bilanzstichtag:</t>
  </si>
  <si>
    <t>Nach dem Bilanzstichtag sind keine solchen Geschäftsvorfälle erfolgt, welche den Jahresabschluss wesentlich beeinflussen würden.</t>
  </si>
  <si>
    <t>Vermögens-, Finanz- und Ertragslage</t>
  </si>
  <si>
    <t>Kennzahlen der Vermögens-, Finanz- und Ertragslage der Gesellschaft</t>
  </si>
  <si>
    <t>Kennzahlen der Vermögenslage:</t>
  </si>
  <si>
    <t>Anlagenintensität (Sachanlagen/Bilanzsumme)</t>
  </si>
  <si>
    <t>Anteil des Umlaufvermögens (Umlaufvermögen/Bilanzsumme)</t>
  </si>
  <si>
    <t>Eigenkapitalquote (Eigenkapital/Bilanzsumme)</t>
  </si>
  <si>
    <t>Fremdkapitalquote (Verbindlichkeiten/Bilanzsumme)</t>
  </si>
  <si>
    <t>Kapitalerhöhung (Eigenkapital / gezeichnetes Kapital)</t>
  </si>
  <si>
    <t xml:space="preserve">Verschuldungsgrad (Verbindlichkeiten / Eigenkapital) </t>
  </si>
  <si>
    <t>Kennzahlen der Finanzlage:</t>
  </si>
  <si>
    <t>Liquidität II. Grades ((Forderungen+Wertpapiere+flüssige Mittel)/kurzfristige Verbindlichkeiten)</t>
  </si>
  <si>
    <t>Liquidität I. Grades (flüssige Mittel/Kurzfristige Verbindlichkeiten)</t>
  </si>
  <si>
    <t>Working Capital ( Forderungen / kurzfr. Vbk.)</t>
  </si>
  <si>
    <t>Anteil des Eigenkapitals = Eigenkapital/(Eigenkapital+langfristige Vbk.)</t>
  </si>
  <si>
    <t>Fremdkapitalquote (Gesamte Verbindlichkeiten/Bilanzsumme)</t>
  </si>
  <si>
    <t>Kennzahlen der Ertragslage</t>
  </si>
  <si>
    <t>Umsatzrendite (Betriebsergebnis/Umsatzerlös)</t>
  </si>
  <si>
    <t>Eigenkapitalrentabilität (Ergebnis vor Steuer/Eigenkapital)</t>
  </si>
  <si>
    <t>Betriebsergebnis im Verhältnis zum Eigenkapital (Betriebsergebnis/Eigenkapital)</t>
  </si>
  <si>
    <t>Geschäftsfüherer (Vertreter) der Gesellschaft</t>
  </si>
  <si>
    <r>
      <rPr>
        <sz val="9"/>
        <rFont val="Verdana"/>
        <family val="2"/>
      </rPr>
      <t>Statistical number:</t>
    </r>
  </si>
  <si>
    <r>
      <rPr>
        <sz val="9"/>
        <rFont val="Verdana"/>
        <family val="2"/>
      </rPr>
      <t>Corporate register number:</t>
    </r>
  </si>
  <si>
    <r>
      <rPr>
        <sz val="9"/>
        <rFont val="Verdana"/>
        <family val="2"/>
      </rPr>
      <t>Name of the Company:</t>
    </r>
  </si>
  <si>
    <r>
      <rPr>
        <sz val="9"/>
        <rFont val="Verdana"/>
        <family val="2"/>
      </rPr>
      <t>Address, telephone:</t>
    </r>
  </si>
  <si>
    <r>
      <rPr>
        <b/>
        <sz val="9"/>
        <rFont val="Verdana"/>
        <family val="2"/>
        <charset val="238"/>
      </rPr>
      <t>NOTES</t>
    </r>
  </si>
  <si>
    <r>
      <rPr>
        <b/>
        <sz val="9"/>
        <rFont val="Verdana"/>
        <family val="2"/>
        <charset val="238"/>
      </rPr>
      <t>for the period</t>
    </r>
  </si>
  <si>
    <r>
      <rPr>
        <b/>
        <sz val="10"/>
        <rFont val="Verdana"/>
        <family val="2"/>
      </rPr>
      <t xml:space="preserve">I. </t>
    </r>
  </si>
  <si>
    <r>
      <rPr>
        <b/>
        <sz val="10"/>
        <rFont val="Verdana"/>
        <family val="2"/>
      </rPr>
      <t>General data</t>
    </r>
  </si>
  <si>
    <r>
      <rPr>
        <sz val="9"/>
        <rFont val="Verdana"/>
        <family val="2"/>
      </rPr>
      <t>1.</t>
    </r>
  </si>
  <si>
    <r>
      <rPr>
        <sz val="9"/>
        <rFont val="Verdana"/>
        <family val="2"/>
      </rPr>
      <t xml:space="preserve">………………………...Kft. (hereinafter referred to as "the Company") is incorporated in Hungary.  It was incorporated by the Court of Registry on……………………………., under the corporate registry number ………………... . </t>
    </r>
  </si>
  <si>
    <r>
      <rPr>
        <sz val="9"/>
        <rFont val="Verdana"/>
        <family val="2"/>
      </rPr>
      <t>2.</t>
    </r>
  </si>
  <si>
    <r>
      <rPr>
        <sz val="9"/>
        <rFont val="Verdana"/>
        <family val="2"/>
      </rPr>
      <t>Date of the constitutional document:</t>
    </r>
  </si>
  <si>
    <r>
      <rPr>
        <sz val="9"/>
        <rFont val="Verdana"/>
        <family val="2"/>
      </rPr>
      <t xml:space="preserve">Company form: </t>
    </r>
  </si>
  <si>
    <r>
      <rPr>
        <sz val="9"/>
        <rFont val="Verdana"/>
        <family val="2"/>
      </rPr>
      <t>Limited liability company [Gesellschaft mit beschränkter Haftung]</t>
    </r>
  </si>
  <si>
    <r>
      <rPr>
        <sz val="9"/>
        <rFont val="Verdana"/>
        <family val="2"/>
      </rPr>
      <t>3.</t>
    </r>
  </si>
  <si>
    <r>
      <rPr>
        <sz val="9"/>
        <rFont val="Verdana"/>
        <family val="2"/>
      </rPr>
      <t>Address of the Company:</t>
    </r>
  </si>
  <si>
    <r>
      <rPr>
        <sz val="9"/>
        <rFont val="Verdana"/>
        <family val="2"/>
      </rPr>
      <t>Addresses of the Company's locations:</t>
    </r>
  </si>
  <si>
    <r>
      <rPr>
        <sz val="9"/>
        <rFont val="Verdana"/>
        <family val="2"/>
      </rPr>
      <t>Web address where the annual financial statements were published online:</t>
    </r>
  </si>
  <si>
    <r>
      <rPr>
        <sz val="9"/>
        <rFont val="Verdana"/>
        <family val="2"/>
      </rPr>
      <t>Until ……….... 201.... the address of the Company was:…………………………………....</t>
    </r>
  </si>
  <si>
    <r>
      <rPr>
        <sz val="9"/>
        <rFont val="Verdana"/>
        <family val="2"/>
      </rPr>
      <t>4.</t>
    </r>
  </si>
  <si>
    <r>
      <rPr>
        <sz val="9"/>
        <rFont val="Verdana"/>
        <family val="2"/>
      </rPr>
      <t>Shareholder structure:</t>
    </r>
  </si>
  <si>
    <r>
      <rPr>
        <sz val="9"/>
        <color indexed="10"/>
        <rFont val="Verdana"/>
        <family val="2"/>
      </rPr>
      <t>until 25 July 2008:</t>
    </r>
  </si>
  <si>
    <r>
      <rPr>
        <b/>
        <sz val="9"/>
        <rFont val="Verdana"/>
        <family val="2"/>
      </rPr>
      <t>Shareholder</t>
    </r>
  </si>
  <si>
    <r>
      <rPr>
        <b/>
        <sz val="9"/>
        <rFont val="Verdana"/>
        <family val="2"/>
      </rPr>
      <t>Share ownership ratio</t>
    </r>
  </si>
  <si>
    <t>Share capital in HUF thousand</t>
  </si>
  <si>
    <r>
      <rPr>
        <b/>
        <sz val="9"/>
        <rFont val="Verdana"/>
        <family val="2"/>
      </rPr>
      <t>Name</t>
    </r>
  </si>
  <si>
    <r>
      <rPr>
        <b/>
        <sz val="9"/>
        <rFont val="Verdana"/>
        <family val="2"/>
      </rPr>
      <t>Address</t>
    </r>
  </si>
  <si>
    <r>
      <rPr>
        <sz val="9"/>
        <color indexed="10"/>
        <rFont val="Verdana"/>
        <family val="2"/>
      </rPr>
      <t>since 27 September 2012:</t>
    </r>
  </si>
  <si>
    <r>
      <rPr>
        <sz val="9"/>
        <rFont val="Verdana"/>
        <family val="2"/>
      </rPr>
      <t>Shareholder</t>
    </r>
  </si>
  <si>
    <r>
      <rPr>
        <sz val="9"/>
        <rFont val="Verdana"/>
        <family val="2"/>
      </rPr>
      <t>Name</t>
    </r>
  </si>
  <si>
    <r>
      <rPr>
        <sz val="9"/>
        <rFont val="Verdana"/>
        <family val="2"/>
      </rPr>
      <t>Address</t>
    </r>
  </si>
  <si>
    <r>
      <rPr>
        <sz val="9"/>
        <rFont val="Verdana"/>
        <family val="2"/>
      </rPr>
      <t>The Company’s shares are held by foreign and domestic shareholders.</t>
    </r>
  </si>
  <si>
    <r>
      <rPr>
        <sz val="9"/>
        <rFont val="Verdana"/>
        <family val="2"/>
      </rPr>
      <t>In the reporting period, the names of the shareholders and the shareholder structure did not change.</t>
    </r>
  </si>
  <si>
    <r>
      <rPr>
        <sz val="9"/>
        <rFont val="Verdana"/>
        <family val="2"/>
      </rPr>
      <t>5.</t>
    </r>
  </si>
  <si>
    <r>
      <rPr>
        <sz val="9"/>
        <rFont val="Verdana"/>
        <family val="2"/>
      </rPr>
      <t>Management board members, representatives of the Company:</t>
    </r>
  </si>
  <si>
    <r>
      <rPr>
        <b/>
        <sz val="9"/>
        <rFont val="Verdana"/>
        <family val="2"/>
      </rPr>
      <t>Name:</t>
    </r>
  </si>
  <si>
    <r>
      <rPr>
        <b/>
        <sz val="9"/>
        <rFont val="Verdana"/>
        <family val="2"/>
      </rPr>
      <t>Address:</t>
    </r>
  </si>
  <si>
    <r>
      <rPr>
        <b/>
        <sz val="9"/>
        <rFont val="Verdana"/>
        <family val="2"/>
      </rPr>
      <t>Tax identification no.:</t>
    </r>
  </si>
  <si>
    <r>
      <rPr>
        <b/>
        <sz val="9"/>
        <rFont val="Verdana"/>
        <family val="2"/>
      </rPr>
      <t>Form of representation:</t>
    </r>
  </si>
  <si>
    <r>
      <rPr>
        <sz val="9"/>
        <rFont val="Verdana"/>
        <family val="2"/>
      </rPr>
      <t>Joint representation</t>
    </r>
  </si>
  <si>
    <r>
      <rPr>
        <sz val="9"/>
        <rFont val="Verdana"/>
        <family val="2"/>
        <charset val="238"/>
      </rPr>
      <t>Effective on ……………………201… ………………… was dismissed from his/her position of the Management Board Member.</t>
    </r>
  </si>
  <si>
    <r>
      <rPr>
        <sz val="9"/>
        <rFont val="Verdana"/>
        <family val="2"/>
      </rPr>
      <t>6.</t>
    </r>
  </si>
  <si>
    <r>
      <rPr>
        <sz val="9"/>
        <rFont val="Verdana"/>
        <family val="2"/>
      </rPr>
      <t>The main objects of the Company:</t>
    </r>
  </si>
  <si>
    <r>
      <rPr>
        <sz val="9"/>
        <rFont val="Verdana"/>
        <family val="2"/>
        <charset val="238"/>
      </rPr>
      <t>6810 '08</t>
    </r>
  </si>
  <si>
    <r>
      <rPr>
        <b/>
        <sz val="9"/>
        <rFont val="Verdana"/>
        <family val="2"/>
        <charset val="238"/>
      </rPr>
      <t>The main object</t>
    </r>
  </si>
  <si>
    <r>
      <rPr>
        <sz val="9"/>
        <rFont val="Verdana"/>
        <family val="2"/>
        <charset val="238"/>
      </rPr>
      <t>4110 '08</t>
    </r>
  </si>
  <si>
    <r>
      <rPr>
        <sz val="9"/>
        <rFont val="Verdana"/>
        <family val="2"/>
        <charset val="238"/>
      </rPr>
      <t>4313 '08</t>
    </r>
  </si>
  <si>
    <r>
      <rPr>
        <sz val="9"/>
        <rFont val="Verdana"/>
        <family val="2"/>
        <charset val="238"/>
      </rPr>
      <t>4322 '08</t>
    </r>
  </si>
  <si>
    <r>
      <rPr>
        <sz val="9"/>
        <rFont val="Verdana"/>
        <family val="2"/>
        <charset val="238"/>
      </rPr>
      <t>4613 '08</t>
    </r>
  </si>
  <si>
    <r>
      <rPr>
        <sz val="9"/>
        <rFont val="Verdana"/>
        <family val="2"/>
        <charset val="238"/>
      </rPr>
      <t>9311 '08</t>
    </r>
  </si>
  <si>
    <r>
      <rPr>
        <sz val="9"/>
        <rFont val="Verdana"/>
        <family val="2"/>
      </rPr>
      <t>7.</t>
    </r>
  </si>
  <si>
    <r>
      <t xml:space="preserve">The Company's objects </t>
    </r>
    <r>
      <rPr>
        <sz val="9"/>
        <color indexed="8"/>
        <rFont val="Verdana"/>
        <family val="2"/>
        <charset val="238"/>
      </rPr>
      <t>in the reporting period:</t>
    </r>
  </si>
  <si>
    <r>
      <rPr>
        <sz val="9"/>
        <color indexed="8"/>
        <rFont val="Verdana"/>
        <family val="2"/>
        <charset val="238"/>
      </rPr>
      <t xml:space="preserve"> The objects of the Company did not change in the reporting period.</t>
    </r>
  </si>
  <si>
    <r>
      <rPr>
        <i/>
        <sz val="9"/>
        <rFont val="Verdana"/>
        <family val="2"/>
      </rPr>
      <t xml:space="preserve">In the reporting period, the objects of the Company changed as follows: </t>
    </r>
  </si>
  <si>
    <r>
      <rPr>
        <sz val="9"/>
        <rFont val="Verdana"/>
        <family val="2"/>
      </rPr>
      <t>8.</t>
    </r>
  </si>
  <si>
    <r>
      <rPr>
        <b/>
        <i/>
        <sz val="9"/>
        <rFont val="Verdana"/>
        <family val="2"/>
        <charset val="238"/>
      </rPr>
      <t>Disclosures as of the balance sheet date (in HUF’000)</t>
    </r>
  </si>
  <si>
    <r>
      <rPr>
        <i/>
        <sz val="9"/>
        <rFont val="Verdana"/>
        <family val="2"/>
      </rPr>
      <t>Name</t>
    </r>
  </si>
  <si>
    <r>
      <rPr>
        <i/>
        <sz val="9"/>
        <rFont val="Verdana"/>
        <family val="2"/>
      </rPr>
      <t>Registered office</t>
    </r>
  </si>
  <si>
    <r>
      <rPr>
        <sz val="9"/>
        <rFont val="Verdana"/>
        <family val="2"/>
      </rPr>
      <t>9.</t>
    </r>
  </si>
  <si>
    <r>
      <rPr>
        <sz val="9"/>
        <rFont val="Verdana"/>
        <family val="2"/>
      </rPr>
      <t>The Company is subject to the statutory audit requirement. Company's auditor:</t>
    </r>
  </si>
  <si>
    <t>………………………………... Kft (Address:                                                    )</t>
  </si>
  <si>
    <r>
      <rPr>
        <sz val="9"/>
        <color indexed="8"/>
        <rFont val="Verdana"/>
        <family val="2"/>
        <charset val="238"/>
      </rPr>
      <t xml:space="preserve">Auditor registration number: </t>
    </r>
  </si>
  <si>
    <r>
      <rPr>
        <sz val="9"/>
        <rFont val="Verdana"/>
        <family val="2"/>
        <charset val="238"/>
      </rPr>
      <t>Chamber membership number:</t>
    </r>
  </si>
  <si>
    <r>
      <rPr>
        <sz val="9"/>
        <rFont val="Verdana"/>
        <family val="2"/>
      </rPr>
      <t>The Company is not subject to the statutory audit requirement.</t>
    </r>
  </si>
  <si>
    <r>
      <rPr>
        <sz val="9"/>
        <rFont val="Verdana"/>
        <family val="2"/>
      </rPr>
      <t>Name and registration number of the person responsible for bookkeeping:</t>
    </r>
  </si>
  <si>
    <r>
      <rPr>
        <sz val="9"/>
        <rFont val="Verdana"/>
        <family val="2"/>
      </rPr>
      <t>………………………. (R&amp;P Consulting Bt.)</t>
    </r>
  </si>
  <si>
    <r>
      <rPr>
        <sz val="9"/>
        <rFont val="Verdana"/>
        <family val="2"/>
        <charset val="238"/>
      </rPr>
      <t xml:space="preserve">Registration number: </t>
    </r>
  </si>
  <si>
    <r>
      <rPr>
        <sz val="9"/>
        <rFont val="Verdana"/>
        <family val="2"/>
      </rPr>
      <t>Name and registered office of the company preparing the consolidated financial statements:</t>
    </r>
  </si>
  <si>
    <r>
      <rPr>
        <i/>
        <sz val="9"/>
        <rFont val="Verdana"/>
        <family val="2"/>
      </rPr>
      <t>Key disclosures on foreign permanent establishments:</t>
    </r>
  </si>
  <si>
    <r>
      <rPr>
        <b/>
        <i/>
        <sz val="9"/>
        <rFont val="Verdana"/>
        <family val="2"/>
        <charset val="238"/>
      </rPr>
      <t>Foreign permanent establishments</t>
    </r>
  </si>
  <si>
    <r>
      <rPr>
        <i/>
        <sz val="9"/>
        <rFont val="Verdana"/>
        <family val="2"/>
      </rPr>
      <t>Country</t>
    </r>
  </si>
  <si>
    <r>
      <rPr>
        <sz val="9"/>
        <rFont val="Verdana"/>
        <family val="2"/>
        <charset val="238"/>
      </rPr>
      <t>Value of the assets made available on a permanent basis</t>
    </r>
  </si>
  <si>
    <r>
      <rPr>
        <sz val="9"/>
        <rFont val="Verdana"/>
        <family val="2"/>
        <charset val="238"/>
      </rPr>
      <t>Resulting from activities abroad</t>
    </r>
  </si>
  <si>
    <r>
      <rPr>
        <sz val="9"/>
        <rFont val="Verdana"/>
        <family val="2"/>
        <charset val="238"/>
      </rPr>
      <t>Taxes paid abroad</t>
    </r>
  </si>
  <si>
    <r>
      <rPr>
        <sz val="9"/>
        <rFont val="Verdana"/>
        <family val="2"/>
        <charset val="238"/>
      </rPr>
      <t>Receivables</t>
    </r>
  </si>
  <si>
    <r>
      <rPr>
        <sz val="9"/>
        <rFont val="Verdana"/>
        <family val="2"/>
        <charset val="238"/>
      </rPr>
      <t>Liabilities</t>
    </r>
  </si>
  <si>
    <r>
      <rPr>
        <sz val="9"/>
        <rFont val="Verdana"/>
        <family val="2"/>
        <charset val="238"/>
      </rPr>
      <t>Result after tax</t>
    </r>
  </si>
  <si>
    <r>
      <rPr>
        <b/>
        <sz val="10"/>
        <rFont val="Verdana"/>
        <family val="2"/>
      </rPr>
      <t xml:space="preserve">II. </t>
    </r>
  </si>
  <si>
    <r>
      <rPr>
        <b/>
        <u/>
        <sz val="10"/>
        <rFont val="Verdana"/>
        <family val="2"/>
      </rPr>
      <t xml:space="preserve">Accounting policy, applied valuation procedures and methods </t>
    </r>
  </si>
  <si>
    <r>
      <rPr>
        <b/>
        <sz val="10"/>
        <rFont val="Verdana"/>
        <family val="2"/>
      </rPr>
      <t>A.</t>
    </r>
  </si>
  <si>
    <r>
      <rPr>
        <b/>
        <sz val="10"/>
        <rFont val="Verdana"/>
        <family val="2"/>
      </rPr>
      <t>Summary of key accounting principles:</t>
    </r>
  </si>
  <si>
    <r>
      <rPr>
        <sz val="9"/>
        <rFont val="Verdana"/>
        <family val="2"/>
        <charset val="238"/>
      </rPr>
      <t>The valuation and accounting principles applied by the Company during the preparation of the financial statements are in line with the Hungarian Accounting Act ("Accounting Act") and its amendments in all key aspects. In accordance with the Accounting Act (88 § (4) ), below we detail the valuation principles and methods applied by the Company:</t>
    </r>
  </si>
  <si>
    <r>
      <rPr>
        <b/>
        <i/>
        <sz val="9"/>
        <rFont val="Verdana"/>
        <family val="2"/>
        <charset val="238"/>
      </rPr>
      <t>Preparation of the balance sheet, accounting</t>
    </r>
  </si>
  <si>
    <r>
      <rPr>
        <sz val="9"/>
        <rFont val="Verdana"/>
        <family val="2"/>
      </rPr>
      <t>Deadline for filing and publishing the financial statements is the 150th day after the balance sheet date.</t>
    </r>
  </si>
  <si>
    <r>
      <rPr>
        <sz val="9"/>
        <rFont val="Verdana"/>
        <family val="2"/>
      </rPr>
      <t>The financial year corresponds with the calendar year. The balance sheet date is 31 December.</t>
    </r>
  </si>
  <si>
    <r>
      <rPr>
        <i/>
        <sz val="9"/>
        <rFont val="Verdana"/>
        <family val="2"/>
      </rPr>
      <t>The financial year is not the calendar year. The reporting date is: ......... .</t>
    </r>
  </si>
  <si>
    <r>
      <rPr>
        <sz val="9"/>
        <rFont val="Verdana"/>
        <family val="2"/>
      </rPr>
      <t xml:space="preserve">The deadline for preparing the balance sheet is ......... of the following year.  Information available up to this date is included in the financial statements in actual value terms. </t>
    </r>
  </si>
  <si>
    <r>
      <rPr>
        <sz val="9"/>
        <rFont val="Verdana"/>
        <family val="2"/>
      </rPr>
      <t>Accounting records are kept in line with double-entry bookkeeping rules.  The balance sheet is prepared using version "A" determined in Schedule 1 of the Accounting Act.  The income statement is prepared using the nature of expense method  and based on version "A" determined in Schedule 2 of the Accounting Act.   The Company did not use the option provided for under the Accounting Act and did not expand or aggregate the balance sheet and income statement items specified in the appendix.</t>
    </r>
  </si>
  <si>
    <r>
      <rPr>
        <sz val="10"/>
        <color indexed="8"/>
        <rFont val="Arial"/>
        <family val="2"/>
        <charset val="238"/>
      </rPr>
      <t xml:space="preserve">Accounting entries are made using the nature of expense method, in the first place by posting items to account class 5. </t>
    </r>
  </si>
  <si>
    <r>
      <rPr>
        <sz val="9"/>
        <rFont val="Verdana"/>
        <family val="2"/>
        <charset val="238"/>
      </rPr>
      <t xml:space="preserve">The books of the Company are kept in HUF. </t>
    </r>
    <r>
      <rPr>
        <sz val="9"/>
        <rFont val="Verdana"/>
        <family val="2"/>
        <charset val="238"/>
      </rPr>
      <t xml:space="preserve">Foreign currency transactions are recorded at the official rates of the Hungarian National Bank effective on the performance date of the transaction. </t>
    </r>
    <r>
      <rPr>
        <sz val="9"/>
        <color indexed="8"/>
        <rFont val="Verdana"/>
        <family val="2"/>
        <charset val="238"/>
      </rPr>
      <t xml:space="preserve"> Liabilities and receivables in foreign currency are also recorded in the currency agreed with the business partner. Foreign currency gains and losses realized during the year are recorded in the current year's income statement.  Assets and liabilities in foreign currencies are translated at the rate effective as of the balance sheet date.</t>
    </r>
  </si>
  <si>
    <r>
      <rPr>
        <b/>
        <i/>
        <sz val="9"/>
        <rFont val="Verdana"/>
        <family val="2"/>
        <charset val="238"/>
      </rPr>
      <t>Valuation of receivables</t>
    </r>
  </si>
  <si>
    <r>
      <rPr>
        <sz val="9"/>
        <rFont val="Verdana"/>
        <family val="2"/>
      </rPr>
      <t>In line with the principle of individual measurement, trade receivables are valued individually.</t>
    </r>
  </si>
  <si>
    <r>
      <rPr>
        <b/>
        <i/>
        <sz val="9"/>
        <rFont val="Verdana"/>
        <family val="2"/>
        <charset val="238"/>
      </rPr>
      <t>Measurement of liabilities</t>
    </r>
  </si>
  <si>
    <r>
      <rPr>
        <sz val="9"/>
        <rFont val="Verdana"/>
        <family val="2"/>
        <charset val="238"/>
      </rPr>
      <t>Liabilities denominated in HUF are recognised in the financial statements at their book value.</t>
    </r>
  </si>
  <si>
    <r>
      <rPr>
        <b/>
        <i/>
        <sz val="9"/>
        <rFont val="Verdana"/>
        <family val="2"/>
        <charset val="238"/>
      </rPr>
      <t>Measurement of fixed assets</t>
    </r>
  </si>
  <si>
    <r>
      <rPr>
        <sz val="9"/>
        <rFont val="Verdana"/>
        <family val="2"/>
      </rPr>
      <t xml:space="preserve">Fixed assets are measured based on whether an asset is held for business purposes on a long-term basis (more than one year). Fixed assets are valued at acquisition cost. </t>
    </r>
  </si>
  <si>
    <r>
      <rPr>
        <sz val="9"/>
        <rFont val="Verdana"/>
        <family val="2"/>
      </rPr>
      <t>As for depreciation, the Company’s assets are depreciated according to their useful lives and the principles prescribed in the Accounting Act. Considering the rules of the Accounting Act, the Company's tangible assets are depreciated according to the following method:</t>
    </r>
  </si>
  <si>
    <r>
      <rPr>
        <sz val="9"/>
        <rFont val="Verdana"/>
        <family val="2"/>
      </rPr>
      <t>-</t>
    </r>
  </si>
  <si>
    <r>
      <rPr>
        <sz val="9"/>
        <rFont val="Verdana"/>
        <family val="2"/>
      </rPr>
      <t xml:space="preserve">Depreciation rates are determined on the basis of the useful life and acquisition cost of the assets in line with the provisions of the Accounting Act. </t>
    </r>
  </si>
  <si>
    <r>
      <rPr>
        <sz val="9"/>
        <rFont val="Verdana"/>
        <family val="2"/>
      </rPr>
      <t>Intangible and tangible assets are amortised/depreciated based on the straight-line method.</t>
    </r>
  </si>
  <si>
    <r>
      <rPr>
        <sz val="9"/>
        <rFont val="Verdana"/>
        <family val="2"/>
        <charset val="238"/>
      </rPr>
      <t>Depreciation is expensed monthly.</t>
    </r>
  </si>
  <si>
    <r>
      <rPr>
        <sz val="9"/>
        <rFont val="Verdana"/>
        <family val="2"/>
      </rPr>
      <t>Tangible assets with a direct acquisition cost lower than HUF 100 thousand are fully depreciated when put into operation</t>
    </r>
    <r>
      <rPr>
        <sz val="9"/>
        <color indexed="8"/>
        <rFont val="Verdana"/>
        <family val="2"/>
        <charset val="238"/>
      </rPr>
      <t>.</t>
    </r>
  </si>
  <si>
    <r>
      <rPr>
        <sz val="9"/>
        <rFont val="Verdana"/>
        <family val="2"/>
      </rPr>
      <t>As per § 53 (1) of the Accounting Act, write-downs are accounted for when:</t>
    </r>
  </si>
  <si>
    <r>
      <rPr>
        <sz val="9"/>
        <color indexed="8"/>
        <rFont val="Verdana"/>
        <family val="2"/>
        <charset val="238"/>
      </rPr>
      <t>The book value of tangible or intangible assets exceeds the market value permanently and significantly (by</t>
    </r>
    <r>
      <rPr>
        <b/>
        <sz val="9"/>
        <color indexed="10"/>
        <rFont val="Verdana"/>
        <family val="2"/>
        <charset val="238"/>
      </rPr>
      <t>10%</t>
    </r>
    <r>
      <rPr>
        <sz val="9"/>
        <color indexed="8"/>
        <rFont val="Verdana"/>
        <family val="2"/>
        <charset val="238"/>
      </rPr>
      <t>)</t>
    </r>
  </si>
  <si>
    <r>
      <rPr>
        <sz val="9"/>
        <color indexed="8"/>
        <rFont val="Verdana"/>
        <family val="2"/>
        <charset val="238"/>
      </rPr>
      <t>Marketable rights, tangible assets or assets under construction are no longer needed because the Company's object of business has changed;</t>
    </r>
  </si>
  <si>
    <r>
      <rPr>
        <sz val="9"/>
        <color indexed="8"/>
        <rFont val="Verdana"/>
        <family val="2"/>
        <charset val="238"/>
      </rPr>
      <t>Marketable rights may be asserted only to a limited extent or cannot be asserted at all</t>
    </r>
  </si>
  <si>
    <r>
      <rPr>
        <sz val="9"/>
        <color indexed="8"/>
        <rFont val="Verdana"/>
        <family val="2"/>
        <charset val="238"/>
      </rPr>
      <t xml:space="preserve">Marketable rights, tangible assets or assets under construction have been damaged, or cannot be used according to their intended purpose or are no longer usable   </t>
    </r>
  </si>
  <si>
    <r>
      <rPr>
        <sz val="9"/>
        <rFont val="Verdana"/>
        <family val="2"/>
      </rPr>
      <t>Determination of the materiality threshold for a misstatement:</t>
    </r>
  </si>
  <si>
    <r>
      <rPr>
        <sz val="9"/>
        <rFont val="Verdana"/>
        <family val="2"/>
        <charset val="238"/>
      </rPr>
      <t>A misstatement is material when the entire value (regardless of whether this value is positive or negative) of the identified misstatements which increase or decrease the net profit (loss) or equity and their effects exceed 2% of the balance sheet total in the year of their identification or, if the 2% of the balance sheet total does not exceed HUF 1 million, then HUF 1 million.</t>
    </r>
    <r>
      <rPr>
        <sz val="9"/>
        <color indexed="8"/>
        <rFont val="Verdana"/>
        <family val="2"/>
        <charset val="238"/>
      </rPr>
      <t xml:space="preserve">                                                                                                                                                                                                                                                                                                                                                                                                                                                                                                      Material misstatements must be recognized in the balance sheet and income statement in a separate column.</t>
    </r>
  </si>
  <si>
    <r>
      <rPr>
        <sz val="9"/>
        <rFont val="Verdana"/>
        <family val="2"/>
      </rPr>
      <t>During the year, no material misstatements were identified in the case of the Company.</t>
    </r>
  </si>
  <si>
    <r>
      <rPr>
        <b/>
        <u/>
        <sz val="11"/>
        <color indexed="8"/>
        <rFont val="Verdana"/>
        <family val="2"/>
        <charset val="238"/>
      </rPr>
      <t>SUPPLEMENTARY NOTES ON THE BALANCE SHEET</t>
    </r>
  </si>
  <si>
    <r>
      <rPr>
        <b/>
        <sz val="10"/>
        <rFont val="Verdana"/>
        <family val="2"/>
      </rPr>
      <t>B.</t>
    </r>
  </si>
  <si>
    <r>
      <rPr>
        <b/>
        <sz val="10"/>
        <rFont val="Verdana"/>
        <family val="2"/>
      </rPr>
      <t>Fixed assets</t>
    </r>
  </si>
  <si>
    <r>
      <rPr>
        <b/>
        <sz val="9"/>
        <rFont val="Verdana"/>
        <family val="2"/>
        <charset val="238"/>
      </rPr>
      <t>Intangible assets</t>
    </r>
  </si>
  <si>
    <r>
      <rPr>
        <sz val="9"/>
        <rFont val="Verdana"/>
        <family val="2"/>
      </rPr>
      <t>in HUF '000</t>
    </r>
  </si>
  <si>
    <r>
      <rPr>
        <b/>
        <sz val="9"/>
        <rFont val="Verdana"/>
        <family val="2"/>
        <charset val="238"/>
      </rPr>
      <t>Gross value</t>
    </r>
  </si>
  <si>
    <r>
      <rPr>
        <b/>
        <sz val="9"/>
        <rFont val="Verdana"/>
        <family val="2"/>
        <charset val="238"/>
      </rPr>
      <t>Opening value</t>
    </r>
  </si>
  <si>
    <r>
      <rPr>
        <b/>
        <sz val="9"/>
        <rFont val="Verdana"/>
        <family val="2"/>
        <charset val="238"/>
      </rPr>
      <t>Additions</t>
    </r>
  </si>
  <si>
    <r>
      <rPr>
        <b/>
        <sz val="9"/>
        <rFont val="Verdana"/>
        <family val="2"/>
        <charset val="238"/>
      </rPr>
      <t>Disposals</t>
    </r>
  </si>
  <si>
    <r>
      <rPr>
        <b/>
        <sz val="9"/>
        <rFont val="Verdana"/>
        <family val="2"/>
        <charset val="238"/>
      </rPr>
      <t>Reposting</t>
    </r>
  </si>
  <si>
    <r>
      <rPr>
        <b/>
        <sz val="9"/>
        <rFont val="Verdana"/>
        <family val="2"/>
        <charset val="238"/>
      </rPr>
      <t>Closing value</t>
    </r>
  </si>
  <si>
    <r>
      <rPr>
        <sz val="9"/>
        <rFont val="Verdana"/>
        <family val="2"/>
      </rPr>
      <t>Capitalised value of R&amp;D activities</t>
    </r>
  </si>
  <si>
    <r>
      <rPr>
        <sz val="9"/>
        <rFont val="Verdana"/>
        <family val="2"/>
      </rPr>
      <t>Marketable rights</t>
    </r>
  </si>
  <si>
    <r>
      <rPr>
        <sz val="9"/>
        <rFont val="Verdana"/>
        <family val="2"/>
      </rPr>
      <t>Intellectual property</t>
    </r>
  </si>
  <si>
    <r>
      <rPr>
        <b/>
        <sz val="9"/>
        <rFont val="Verdana"/>
        <family val="2"/>
        <charset val="238"/>
      </rPr>
      <t>Total</t>
    </r>
  </si>
  <si>
    <r>
      <rPr>
        <b/>
        <sz val="9"/>
        <rFont val="Verdana"/>
        <family val="2"/>
        <charset val="238"/>
      </rPr>
      <t>Accumulated amortisation</t>
    </r>
  </si>
  <si>
    <r>
      <rPr>
        <b/>
        <sz val="9"/>
        <rFont val="Verdana"/>
        <family val="2"/>
        <charset val="238"/>
      </rPr>
      <t>Net value</t>
    </r>
  </si>
  <si>
    <r>
      <rPr>
        <b/>
        <sz val="9"/>
        <rFont val="Verdana"/>
        <family val="2"/>
        <charset val="238"/>
      </rPr>
      <t>Tangible assets</t>
    </r>
  </si>
  <si>
    <r>
      <rPr>
        <sz val="9"/>
        <rFont val="Verdana"/>
        <family val="2"/>
      </rPr>
      <t>Real estate</t>
    </r>
  </si>
  <si>
    <r>
      <rPr>
        <sz val="9"/>
        <rFont val="Verdana"/>
        <family val="2"/>
      </rPr>
      <t>Technical facilities, machinery, vehicles</t>
    </r>
  </si>
  <si>
    <r>
      <rPr>
        <sz val="9"/>
        <rFont val="Verdana"/>
        <family val="2"/>
      </rPr>
      <t>Other equipment, fittings &amp; fixtures, vehicles</t>
    </r>
  </si>
  <si>
    <r>
      <rPr>
        <sz val="9"/>
        <rFont val="Verdana"/>
        <family val="2"/>
      </rPr>
      <t>Assets under construction</t>
    </r>
  </si>
  <si>
    <r>
      <rPr>
        <sz val="9"/>
        <rFont val="Verdana"/>
        <family val="2"/>
      </rPr>
      <t>Total</t>
    </r>
  </si>
  <si>
    <r>
      <rPr>
        <b/>
        <sz val="9"/>
        <rFont val="Verdana"/>
        <family val="2"/>
        <charset val="238"/>
      </rPr>
      <t>Accumulated depreciation</t>
    </r>
  </si>
  <si>
    <r>
      <rPr>
        <b/>
        <sz val="9"/>
        <rFont val="Verdana"/>
        <family val="2"/>
        <charset val="238"/>
      </rPr>
      <t>Book value</t>
    </r>
  </si>
  <si>
    <r>
      <rPr>
        <sz val="9"/>
        <color indexed="10"/>
        <rFont val="Verdana"/>
        <family val="2"/>
      </rPr>
      <t>The Company uses the possibility provided for in the Accounting Act to measure real estate and the related investments at market values.</t>
    </r>
  </si>
  <si>
    <r>
      <rPr>
        <sz val="9"/>
        <rFont val="Verdana"/>
        <family val="2"/>
      </rPr>
      <t>The Company did not revalue any tangible assets</t>
    </r>
  </si>
  <si>
    <r>
      <rPr>
        <sz val="9"/>
        <color indexed="10"/>
        <rFont val="Verdana"/>
        <family val="2"/>
        <charset val="238"/>
      </rPr>
      <t>As of the balance sheet date, the Company revalued the following asset groups</t>
    </r>
  </si>
  <si>
    <r>
      <rPr>
        <b/>
        <sz val="9"/>
        <rFont val="Verdana"/>
        <family val="2"/>
        <charset val="238"/>
      </rPr>
      <t>Description</t>
    </r>
  </si>
  <si>
    <r>
      <rPr>
        <sz val="9"/>
        <rFont val="Verdana"/>
        <family val="2"/>
        <charset val="238"/>
      </rPr>
      <t>Real estate and related assets under construction</t>
    </r>
  </si>
  <si>
    <t>Technical facilities, fittings &amp; fixtures</t>
  </si>
  <si>
    <t>Other machinery, facilities, fittings &amp; fixtures</t>
  </si>
  <si>
    <r>
      <rPr>
        <b/>
        <sz val="9"/>
        <rFont val="Verdana"/>
        <family val="2"/>
        <charset val="238"/>
      </rPr>
      <t>Financial assets:</t>
    </r>
  </si>
  <si>
    <r>
      <rPr>
        <sz val="9"/>
        <rFont val="Verdana"/>
        <family val="2"/>
        <charset val="238"/>
      </rPr>
      <t>The Company did not hold any financial assets in the reporting period.</t>
    </r>
  </si>
  <si>
    <r>
      <rPr>
        <i/>
        <sz val="9"/>
        <rFont val="Verdana"/>
        <family val="2"/>
        <charset val="238"/>
      </rPr>
      <t>The Company held the following financial assets in the reporting period:</t>
    </r>
  </si>
  <si>
    <r>
      <rPr>
        <b/>
        <i/>
        <sz val="9"/>
        <rFont val="Verdana"/>
        <family val="2"/>
      </rPr>
      <t>Description</t>
    </r>
  </si>
  <si>
    <r>
      <rPr>
        <b/>
        <i/>
        <sz val="9"/>
        <rFont val="Verdana"/>
        <family val="2"/>
      </rPr>
      <t>Amount</t>
    </r>
  </si>
  <si>
    <r>
      <rPr>
        <b/>
        <i/>
        <sz val="9"/>
        <rFont val="Verdana"/>
        <family val="2"/>
      </rPr>
      <t>Maturity</t>
    </r>
  </si>
  <si>
    <r>
      <rPr>
        <b/>
        <i/>
        <sz val="9"/>
        <rFont val="Verdana"/>
        <family val="2"/>
      </rPr>
      <t>Annual interest rate</t>
    </r>
  </si>
  <si>
    <r>
      <rPr>
        <b/>
        <sz val="10"/>
        <rFont val="Verdana"/>
        <family val="2"/>
      </rPr>
      <t>C.</t>
    </r>
  </si>
  <si>
    <r>
      <rPr>
        <b/>
        <sz val="10"/>
        <rFont val="Verdana"/>
        <family val="2"/>
      </rPr>
      <t>Current assets</t>
    </r>
  </si>
  <si>
    <r>
      <rPr>
        <b/>
        <sz val="9"/>
        <rFont val="Verdana"/>
        <family val="2"/>
      </rPr>
      <t>Description</t>
    </r>
  </si>
  <si>
    <r>
      <rPr>
        <b/>
        <sz val="9"/>
        <rFont val="Verdana"/>
        <family val="2"/>
      </rPr>
      <t>% change</t>
    </r>
  </si>
  <si>
    <r>
      <rPr>
        <sz val="9"/>
        <rFont val="Verdana"/>
        <family val="2"/>
      </rPr>
      <t>Inventories</t>
    </r>
  </si>
  <si>
    <r>
      <rPr>
        <sz val="9"/>
        <rFont val="Verdana"/>
        <family val="2"/>
      </rPr>
      <t>Receivables</t>
    </r>
  </si>
  <si>
    <r>
      <rPr>
        <sz val="9"/>
        <rFont val="Verdana"/>
        <family val="2"/>
      </rPr>
      <t>Securities</t>
    </r>
  </si>
  <si>
    <r>
      <rPr>
        <sz val="9"/>
        <rFont val="Verdana"/>
        <family val="2"/>
      </rPr>
      <t>Cash and cash equivalents</t>
    </r>
  </si>
  <si>
    <r>
      <rPr>
        <b/>
        <sz val="9"/>
        <rFont val="Verdana"/>
        <family val="2"/>
      </rPr>
      <t>Total</t>
    </r>
  </si>
  <si>
    <t>Purchased inventories</t>
  </si>
  <si>
    <r>
      <rPr>
        <sz val="9"/>
        <rFont val="Verdana"/>
        <family val="2"/>
      </rPr>
      <t>The Company's inventories comprise ………………………...</t>
    </r>
  </si>
  <si>
    <r>
      <rPr>
        <sz val="9"/>
        <rFont val="Verdana"/>
        <family val="2"/>
      </rPr>
      <t>The purchased inventories (raw materials and consumables, merchandise) were valued taking into account the provisions of the Accounting Act. The merchandise valued as of the balance sheet date was recognised at actual acquisition cost not exceeding the market value.</t>
    </r>
  </si>
  <si>
    <r>
      <rPr>
        <sz val="9"/>
        <rFont val="Verdana"/>
        <family val="2"/>
      </rPr>
      <t>Inventory disposals are accounted for by the Company during the year using the FIFO method.</t>
    </r>
  </si>
  <si>
    <t>in HUF '000</t>
  </si>
  <si>
    <r>
      <rPr>
        <sz val="9"/>
        <rFont val="Verdana"/>
        <family val="2"/>
      </rPr>
      <t>Raw materials and consumables</t>
    </r>
  </si>
  <si>
    <r>
      <rPr>
        <sz val="9"/>
        <rFont val="Verdana"/>
        <family val="2"/>
      </rPr>
      <t>Semi-finished goods and work in progress</t>
    </r>
  </si>
  <si>
    <r>
      <rPr>
        <sz val="9"/>
        <rFont val="Verdana"/>
        <family val="2"/>
      </rPr>
      <t>Young livestock, animals for fattening and other livestock</t>
    </r>
  </si>
  <si>
    <r>
      <rPr>
        <sz val="9"/>
        <rFont val="Verdana"/>
        <family val="2"/>
      </rPr>
      <t>Finished goods</t>
    </r>
  </si>
  <si>
    <r>
      <rPr>
        <sz val="9"/>
        <rFont val="Verdana"/>
        <family val="2"/>
      </rPr>
      <t>Recharged services</t>
    </r>
  </si>
  <si>
    <r>
      <rPr>
        <sz val="9"/>
        <rFont val="Verdana"/>
        <family val="2"/>
      </rPr>
      <t>Advance payments on account of inventories</t>
    </r>
  </si>
  <si>
    <r>
      <rPr>
        <b/>
        <sz val="9"/>
        <rFont val="Verdana"/>
        <family val="2"/>
      </rPr>
      <t>Total inventories:</t>
    </r>
  </si>
  <si>
    <r>
      <rPr>
        <i/>
        <sz val="9"/>
        <rFont val="Verdana"/>
        <family val="2"/>
      </rPr>
      <t>Explanation:</t>
    </r>
  </si>
  <si>
    <t>Receivables</t>
  </si>
  <si>
    <r>
      <rPr>
        <sz val="9"/>
        <rFont val="Verdana"/>
        <family val="2"/>
      </rPr>
      <t>Receivables as of the balance sheet date:</t>
    </r>
  </si>
  <si>
    <r>
      <rPr>
        <sz val="9"/>
        <rFont val="Verdana"/>
        <family val="2"/>
      </rPr>
      <t>Trade receivables</t>
    </r>
  </si>
  <si>
    <r>
      <rPr>
        <sz val="9"/>
        <rFont val="Verdana"/>
        <family val="2"/>
      </rPr>
      <t>Receivables from related parties</t>
    </r>
  </si>
  <si>
    <r>
      <rPr>
        <sz val="9"/>
        <rFont val="Verdana"/>
        <family val="2"/>
      </rPr>
      <t>Receivables from parties with which the entity is significantly linked by virtue of participating interests</t>
    </r>
  </si>
  <si>
    <r>
      <rPr>
        <sz val="9"/>
        <rFont val="Verdana"/>
        <family val="2"/>
      </rPr>
      <t>Receivables from parties with which the entity is otherwise linked by virtue of participating interests</t>
    </r>
  </si>
  <si>
    <r>
      <rPr>
        <sz val="9"/>
        <rFont val="Verdana"/>
        <family val="2"/>
      </rPr>
      <t>Bills of exchange receivable</t>
    </r>
  </si>
  <si>
    <r>
      <rPr>
        <sz val="9"/>
        <rFont val="Verdana"/>
        <family val="2"/>
      </rPr>
      <t>Other receivables</t>
    </r>
  </si>
  <si>
    <r>
      <rPr>
        <b/>
        <sz val="9"/>
        <rFont val="Verdana"/>
        <family val="2"/>
      </rPr>
      <t>Total receivables:</t>
    </r>
  </si>
  <si>
    <r>
      <rPr>
        <sz val="9"/>
        <rFont val="Verdana"/>
        <family val="2"/>
      </rPr>
      <t>As of the balance sheet date, the Company did not report any receivables from related parties.</t>
    </r>
  </si>
  <si>
    <r>
      <rPr>
        <sz val="9"/>
        <color indexed="10"/>
        <rFont val="Verdana"/>
        <family val="2"/>
        <charset val="238"/>
      </rPr>
      <t>As of the balance sheet date, the Company reported the following receivables from related parties:</t>
    </r>
  </si>
  <si>
    <r>
      <rPr>
        <i/>
        <sz val="9"/>
        <rFont val="Verdana"/>
        <family val="2"/>
      </rPr>
      <t>(Type: parent, subsidiary)</t>
    </r>
  </si>
  <si>
    <r>
      <rPr>
        <b/>
        <i/>
        <sz val="9"/>
        <rFont val="Verdana"/>
        <family val="2"/>
      </rPr>
      <t>Company name</t>
    </r>
  </si>
  <si>
    <r>
      <rPr>
        <b/>
        <i/>
        <sz val="9"/>
        <rFont val="Verdana"/>
        <family val="2"/>
      </rPr>
      <t>Type</t>
    </r>
  </si>
  <si>
    <r>
      <rPr>
        <b/>
        <i/>
        <sz val="9"/>
        <rFont val="Verdana"/>
        <family val="2"/>
      </rPr>
      <t>Description of the receivables</t>
    </r>
  </si>
  <si>
    <r>
      <rPr>
        <b/>
        <i/>
        <sz val="9"/>
        <rFont val="Verdana"/>
        <family val="2"/>
      </rPr>
      <t>Total receivables:</t>
    </r>
  </si>
  <si>
    <r>
      <rPr>
        <b/>
        <sz val="9"/>
        <rFont val="Verdana"/>
        <family val="2"/>
      </rPr>
      <t>Other receivables – total:</t>
    </r>
  </si>
  <si>
    <t>Securities</t>
  </si>
  <si>
    <r>
      <rPr>
        <sz val="9"/>
        <rFont val="Verdana"/>
        <family val="2"/>
      </rPr>
      <t>As of the balance sheet date, the Company did not report any current securities.</t>
    </r>
  </si>
  <si>
    <r>
      <rPr>
        <i/>
        <sz val="9"/>
        <color indexed="10"/>
        <rFont val="Verdana"/>
        <family val="2"/>
      </rPr>
      <t>As of the balance sheet date, the Company reported the following current securities:</t>
    </r>
  </si>
  <si>
    <r>
      <rPr>
        <i/>
        <sz val="9"/>
        <rFont val="Verdana"/>
        <family val="2"/>
      </rPr>
      <t>in HUF '000</t>
    </r>
  </si>
  <si>
    <r>
      <rPr>
        <b/>
        <i/>
        <sz val="9"/>
        <rFont val="Verdana"/>
        <family val="2"/>
      </rPr>
      <t>% change</t>
    </r>
  </si>
  <si>
    <r>
      <rPr>
        <i/>
        <sz val="9"/>
        <rFont val="Verdana"/>
        <family val="2"/>
      </rPr>
      <t>Investments in related parties</t>
    </r>
  </si>
  <si>
    <r>
      <rPr>
        <i/>
        <sz val="9"/>
        <rFont val="Verdana"/>
        <family val="2"/>
      </rPr>
      <t>Significant investments</t>
    </r>
  </si>
  <si>
    <r>
      <rPr>
        <i/>
        <sz val="9"/>
        <rFont val="Verdana"/>
        <family val="2"/>
      </rPr>
      <t>Other investments</t>
    </r>
  </si>
  <si>
    <r>
      <rPr>
        <i/>
        <sz val="9"/>
        <rFont val="Verdana"/>
        <family val="2"/>
      </rPr>
      <t>Own securities, Treasury shares</t>
    </r>
  </si>
  <si>
    <r>
      <rPr>
        <i/>
        <sz val="9"/>
        <rFont val="Verdana"/>
        <family val="2"/>
      </rPr>
      <t>Bonds</t>
    </r>
  </si>
  <si>
    <r>
      <rPr>
        <b/>
        <i/>
        <sz val="9"/>
        <rFont val="Verdana"/>
        <family val="2"/>
      </rPr>
      <t>Total securities:</t>
    </r>
  </si>
  <si>
    <r>
      <rPr>
        <b/>
        <sz val="9"/>
        <rFont val="Verdana"/>
        <family val="2"/>
      </rPr>
      <t>Original currency</t>
    </r>
  </si>
  <si>
    <r>
      <rPr>
        <sz val="9"/>
        <rFont val="Verdana"/>
        <family val="2"/>
      </rPr>
      <t>Cash in hand</t>
    </r>
  </si>
  <si>
    <r>
      <rPr>
        <sz val="9"/>
        <rFont val="Verdana"/>
        <family val="2"/>
      </rPr>
      <t>HUF</t>
    </r>
  </si>
  <si>
    <r>
      <rPr>
        <sz val="9"/>
        <rFont val="Verdana"/>
        <family val="2"/>
      </rPr>
      <t>Cash at bank</t>
    </r>
  </si>
  <si>
    <r>
      <rPr>
        <sz val="9"/>
        <rFont val="Verdana"/>
        <family val="2"/>
      </rPr>
      <t>FX bank account USD</t>
    </r>
  </si>
  <si>
    <r>
      <rPr>
        <b/>
        <sz val="9"/>
        <rFont val="Verdana"/>
        <family val="2"/>
      </rPr>
      <t xml:space="preserve">Cash and cash equivalents - total: </t>
    </r>
  </si>
  <si>
    <r>
      <rPr>
        <b/>
        <sz val="10"/>
        <rFont val="Verdana"/>
        <family val="2"/>
      </rPr>
      <t>D.</t>
    </r>
  </si>
  <si>
    <r>
      <rPr>
        <b/>
        <sz val="10"/>
        <rFont val="Verdana"/>
        <family val="2"/>
      </rPr>
      <t>Prepaid expenses and accrued income</t>
    </r>
  </si>
  <si>
    <r>
      <rPr>
        <sz val="9"/>
        <rFont val="Verdana"/>
        <family val="2"/>
        <charset val="238"/>
      </rPr>
      <t>Accrued income</t>
    </r>
  </si>
  <si>
    <r>
      <rPr>
        <i/>
        <sz val="8"/>
        <rFont val="Verdana"/>
        <family val="2"/>
        <charset val="238"/>
      </rPr>
      <t>incl. significant items:</t>
    </r>
  </si>
  <si>
    <r>
      <rPr>
        <sz val="9"/>
        <rFont val="Verdana"/>
        <family val="2"/>
        <charset val="238"/>
      </rPr>
      <t>Prepaid expenses</t>
    </r>
  </si>
  <si>
    <r>
      <rPr>
        <sz val="9"/>
        <rFont val="Verdana"/>
        <family val="2"/>
        <charset val="238"/>
      </rPr>
      <t>Deferred expenses</t>
    </r>
  </si>
  <si>
    <r>
      <rPr>
        <b/>
        <sz val="9"/>
        <rFont val="Verdana"/>
        <family val="2"/>
      </rPr>
      <t>Prepaid expenses and accrued income - total</t>
    </r>
  </si>
  <si>
    <r>
      <rPr>
        <b/>
        <sz val="10"/>
        <rFont val="Verdana"/>
        <family val="2"/>
      </rPr>
      <t>Provisions</t>
    </r>
  </si>
  <si>
    <r>
      <rPr>
        <b/>
        <sz val="9"/>
        <rFont val="Verdana"/>
        <family val="2"/>
      </rPr>
      <t>Provisions created for environmental protection</t>
    </r>
  </si>
  <si>
    <r>
      <rPr>
        <b/>
        <sz val="9"/>
        <rFont val="Verdana"/>
        <family val="2"/>
      </rPr>
      <t xml:space="preserve">Provisions created for warranty liabilities </t>
    </r>
  </si>
  <si>
    <r>
      <rPr>
        <b/>
        <sz val="9"/>
        <rFont val="Verdana"/>
        <family val="2"/>
      </rPr>
      <t>Provisions used</t>
    </r>
  </si>
  <si>
    <r>
      <rPr>
        <sz val="9"/>
        <rFont val="Verdana"/>
        <family val="2"/>
      </rPr>
      <t>Provisions for anticipated liabilities</t>
    </r>
  </si>
  <si>
    <r>
      <rPr>
        <sz val="9"/>
        <rFont val="Verdana"/>
        <family val="2"/>
      </rPr>
      <t>Provisions for future liabilities</t>
    </r>
  </si>
  <si>
    <r>
      <rPr>
        <sz val="9"/>
        <rFont val="Verdana"/>
        <family val="2"/>
      </rPr>
      <t>Other provisions</t>
    </r>
  </si>
  <si>
    <r>
      <rPr>
        <b/>
        <sz val="9"/>
        <rFont val="Verdana"/>
        <family val="2"/>
      </rPr>
      <t>Provisions – total:</t>
    </r>
  </si>
  <si>
    <r>
      <rPr>
        <b/>
        <sz val="10"/>
        <rFont val="Verdana"/>
        <family val="2"/>
      </rPr>
      <t>Non-current liabilities</t>
    </r>
  </si>
  <si>
    <r>
      <rPr>
        <sz val="9"/>
        <rFont val="Verdana"/>
        <family val="2"/>
      </rPr>
      <t>As of the balance sheet date, the Company did not report any non-current liabilities.</t>
    </r>
  </si>
  <si>
    <r>
      <rPr>
        <sz val="9"/>
        <color indexed="10"/>
        <rFont val="Verdana"/>
        <family val="2"/>
      </rPr>
      <t>As of the balance sheet date, the movements in non-current liabilities were as follows:</t>
    </r>
  </si>
  <si>
    <r>
      <rPr>
        <b/>
        <sz val="9"/>
        <rFont val="Verdana"/>
        <family val="2"/>
      </rPr>
      <t>Amount reposted to current liabilities, falling due within one year</t>
    </r>
  </si>
  <si>
    <r>
      <rPr>
        <b/>
        <sz val="9"/>
        <rFont val="Verdana"/>
        <family val="2"/>
      </rPr>
      <t>Amount falling due after more than 5 years</t>
    </r>
  </si>
  <si>
    <r>
      <rPr>
        <b/>
        <sz val="9"/>
        <rFont val="Verdana"/>
        <family val="2"/>
      </rPr>
      <t>Liabilities secured by a pledge</t>
    </r>
  </si>
  <si>
    <r>
      <rPr>
        <b/>
        <sz val="9"/>
        <rFont val="Verdana"/>
        <family val="2"/>
      </rPr>
      <t>Type and form of security</t>
    </r>
  </si>
  <si>
    <r>
      <rPr>
        <sz val="9"/>
        <color indexed="10"/>
        <rFont val="Verdana"/>
        <family val="2"/>
      </rPr>
      <t>Loan granted by ..........</t>
    </r>
  </si>
  <si>
    <r>
      <rPr>
        <sz val="9"/>
        <color indexed="10"/>
        <rFont val="Verdana"/>
        <family val="2"/>
      </rPr>
      <t>Interest liabilities arising from the loan granted by .........</t>
    </r>
  </si>
  <si>
    <r>
      <rPr>
        <b/>
        <sz val="9"/>
        <rFont val="Verdana"/>
        <family val="2"/>
      </rPr>
      <t>Non-current liabilities – total:</t>
    </r>
  </si>
  <si>
    <r>
      <rPr>
        <sz val="9"/>
        <rFont val="Verdana"/>
        <family val="2"/>
        <charset val="238"/>
      </rPr>
      <t>(Type: parent, subsidiary, joint venture, associated company)</t>
    </r>
  </si>
  <si>
    <r>
      <rPr>
        <b/>
        <i/>
        <sz val="9"/>
        <rFont val="Verdana"/>
        <family val="2"/>
      </rPr>
      <t>Description of the liability</t>
    </r>
  </si>
  <si>
    <r>
      <rPr>
        <b/>
        <i/>
        <sz val="9"/>
        <rFont val="Verdana"/>
        <family val="2"/>
      </rPr>
      <t>Total liabilities:</t>
    </r>
  </si>
  <si>
    <r>
      <rPr>
        <b/>
        <sz val="10"/>
        <rFont val="Verdana"/>
        <family val="2"/>
      </rPr>
      <t>Current liabilities</t>
    </r>
  </si>
  <si>
    <r>
      <rPr>
        <sz val="9"/>
        <rFont val="Verdana"/>
        <family val="2"/>
      </rPr>
      <t>As of the balance sheet date, the movements in current liabilities were as follows:</t>
    </r>
  </si>
  <si>
    <r>
      <rPr>
        <sz val="9"/>
        <rFont val="Verdana"/>
        <family val="2"/>
      </rPr>
      <t>Short-term loans</t>
    </r>
  </si>
  <si>
    <r>
      <rPr>
        <i/>
        <sz val="9"/>
        <rFont val="Verdana"/>
        <family val="2"/>
      </rPr>
      <t xml:space="preserve">    Incl. amounts reposted from non-current liabilities</t>
    </r>
  </si>
  <si>
    <r>
      <rPr>
        <sz val="9"/>
        <rFont val="Verdana"/>
        <family val="2"/>
      </rPr>
      <t>Short-term credit facilities</t>
    </r>
  </si>
  <si>
    <r>
      <rPr>
        <i/>
        <sz val="9"/>
        <rFont val="Verdana"/>
        <family val="2"/>
      </rPr>
      <t xml:space="preserve">    Incl. amounts reposted from long-term credit facilities</t>
    </r>
  </si>
  <si>
    <r>
      <rPr>
        <sz val="9"/>
        <rFont val="Verdana"/>
        <family val="2"/>
      </rPr>
      <t>Advance payments received from customers</t>
    </r>
  </si>
  <si>
    <r>
      <rPr>
        <sz val="9"/>
        <rFont val="Verdana"/>
        <family val="2"/>
      </rPr>
      <t>Trade liabilities</t>
    </r>
  </si>
  <si>
    <r>
      <rPr>
        <sz val="9"/>
        <rFont val="Verdana"/>
        <family val="2"/>
      </rPr>
      <t>Bills of exchange payable</t>
    </r>
  </si>
  <si>
    <r>
      <rPr>
        <sz val="9"/>
        <rFont val="Verdana"/>
        <family val="2"/>
      </rPr>
      <t>Current liabilities to related parties</t>
    </r>
  </si>
  <si>
    <t>Current liabilities to companies with which the entity is significantly linked by virtue of participating interests</t>
  </si>
  <si>
    <t>Current liabilities to companies with which the entity is otherwise linked by virtue of participating interests</t>
  </si>
  <si>
    <r>
      <rPr>
        <sz val="9"/>
        <rFont val="Verdana"/>
        <family val="2"/>
      </rPr>
      <t>Other current liabilities</t>
    </r>
  </si>
  <si>
    <r>
      <rPr>
        <sz val="9"/>
        <rFont val="Verdana"/>
        <family val="2"/>
      </rPr>
      <t>As of the balance sheet date, the Company did not report any current liabilities to related parties.</t>
    </r>
  </si>
  <si>
    <r>
      <rPr>
        <sz val="9"/>
        <color indexed="10"/>
        <rFont val="Verdana"/>
        <family val="2"/>
      </rPr>
      <t>The Company's current liabilities to related parties as of the balance sheet date:</t>
    </r>
  </si>
  <si>
    <t>Current liabilities to related parties – total:</t>
  </si>
  <si>
    <t>Accrued expenses and prepaid income</t>
  </si>
  <si>
    <r>
      <rPr>
        <sz val="9"/>
        <rFont val="Verdana"/>
        <family val="2"/>
      </rPr>
      <t>Prepaid income</t>
    </r>
  </si>
  <si>
    <r>
      <rPr>
        <sz val="9"/>
        <rFont val="Verdana"/>
        <family val="2"/>
      </rPr>
      <t>Accrued expenses</t>
    </r>
  </si>
  <si>
    <r>
      <rPr>
        <sz val="9"/>
        <rFont val="Verdana"/>
        <family val="2"/>
      </rPr>
      <t>Deferred income</t>
    </r>
  </si>
  <si>
    <r>
      <rPr>
        <b/>
        <sz val="9"/>
        <rFont val="Verdana"/>
        <family val="2"/>
      </rPr>
      <t>Accrued expenses and prepaid income – total:</t>
    </r>
  </si>
  <si>
    <r>
      <rPr>
        <b/>
        <u/>
        <sz val="10"/>
        <rFont val="Verdana"/>
        <family val="2"/>
        <charset val="238"/>
      </rPr>
      <t>EXPLANATORY NOTES TO THE INCOME STATAMENT</t>
    </r>
  </si>
  <si>
    <r>
      <rPr>
        <b/>
        <sz val="10"/>
        <rFont val="Verdana"/>
        <family val="2"/>
      </rPr>
      <t>Net sales revenue</t>
    </r>
  </si>
  <si>
    <r>
      <rPr>
        <sz val="9"/>
        <rFont val="Verdana"/>
        <family val="2"/>
      </rPr>
      <t>Net sales revenue - domestic sales</t>
    </r>
  </si>
  <si>
    <r>
      <rPr>
        <sz val="9"/>
        <rFont val="Verdana"/>
        <family val="2"/>
      </rPr>
      <t>Net sales revenue - exports</t>
    </r>
  </si>
  <si>
    <r>
      <rPr>
        <b/>
        <sz val="9"/>
        <rFont val="Verdana"/>
        <family val="2"/>
      </rPr>
      <t>Net sales revenue – total:</t>
    </r>
  </si>
  <si>
    <r>
      <rPr>
        <b/>
        <sz val="9"/>
        <rFont val="Verdana"/>
        <family val="2"/>
      </rPr>
      <t>Extraordinarily high or irregular expenses – total</t>
    </r>
  </si>
  <si>
    <r>
      <rPr>
        <sz val="9"/>
        <color indexed="10"/>
        <rFont val="Verdana"/>
        <family val="2"/>
      </rPr>
      <t xml:space="preserve">In the reporting period, the Company did not report any extraordinarily high or irregular </t>
    </r>
    <r>
      <rPr>
        <b/>
        <sz val="9"/>
        <color indexed="10"/>
        <rFont val="Verdana"/>
        <family val="2"/>
        <charset val="238"/>
      </rPr>
      <t>expenses.</t>
    </r>
  </si>
  <si>
    <r>
      <t xml:space="preserve">Extraordinarily high or irregular </t>
    </r>
    <r>
      <rPr>
        <b/>
        <sz val="9"/>
        <rFont val="Verdana"/>
        <family val="2"/>
        <charset val="238"/>
      </rPr>
      <t>expenses</t>
    </r>
    <r>
      <rPr>
        <sz val="9"/>
        <rFont val="Verdana"/>
        <family val="2"/>
        <charset val="238"/>
      </rPr>
      <t xml:space="preserve"> of the Company:</t>
    </r>
  </si>
  <si>
    <r>
      <rPr>
        <b/>
        <i/>
        <sz val="9"/>
        <rFont val="Verdana"/>
        <family val="2"/>
      </rPr>
      <t>Amount paid out</t>
    </r>
  </si>
  <si>
    <r>
      <rPr>
        <b/>
        <sz val="9"/>
        <rFont val="Verdana"/>
        <family val="2"/>
      </rPr>
      <t>Tax base modifying items</t>
    </r>
  </si>
  <si>
    <r>
      <rPr>
        <sz val="9"/>
        <rFont val="Verdana"/>
        <family val="2"/>
      </rPr>
      <t>Presentation of tax base modifying items:</t>
    </r>
  </si>
  <si>
    <r>
      <rPr>
        <b/>
        <sz val="9"/>
        <rFont val="Verdana"/>
        <family val="2"/>
        <charset val="238"/>
      </rPr>
      <t>Profit (loss) before tax</t>
    </r>
  </si>
  <si>
    <r>
      <rPr>
        <sz val="9"/>
        <rFont val="Verdana"/>
        <family val="2"/>
      </rPr>
      <t>Additions</t>
    </r>
  </si>
  <si>
    <r>
      <rPr>
        <b/>
        <i/>
        <sz val="9"/>
        <rFont val="Verdana"/>
        <family val="2"/>
        <charset val="238"/>
      </rPr>
      <t>Additions – total:</t>
    </r>
  </si>
  <si>
    <r>
      <rPr>
        <sz val="9"/>
        <rFont val="Verdana"/>
        <family val="2"/>
      </rPr>
      <t>Reductions</t>
    </r>
  </si>
  <si>
    <r>
      <rPr>
        <b/>
        <i/>
        <sz val="9"/>
        <rFont val="Verdana"/>
        <family val="2"/>
        <charset val="238"/>
      </rPr>
      <t>Reductions – total:</t>
    </r>
  </si>
  <si>
    <r>
      <rPr>
        <b/>
        <sz val="9"/>
        <rFont val="Verdana"/>
        <family val="2"/>
        <charset val="238"/>
      </rPr>
      <t>Tax base:</t>
    </r>
  </si>
  <si>
    <r>
      <rPr>
        <sz val="9"/>
        <rFont val="Verdana"/>
        <family val="2"/>
      </rPr>
      <t>Minimum tax base</t>
    </r>
  </si>
  <si>
    <r>
      <rPr>
        <sz val="9"/>
        <rFont val="Verdana"/>
        <family val="2"/>
      </rPr>
      <t>Tax base</t>
    </r>
  </si>
  <si>
    <r>
      <rPr>
        <sz val="9"/>
        <rFont val="Verdana"/>
        <family val="2"/>
      </rPr>
      <t>Corporation tax due</t>
    </r>
  </si>
  <si>
    <r>
      <rPr>
        <b/>
        <sz val="9"/>
        <rFont val="Verdana"/>
        <family val="2"/>
      </rPr>
      <t>Profit (loss) after tax</t>
    </r>
  </si>
  <si>
    <r>
      <rPr>
        <b/>
        <sz val="9"/>
        <rFont val="Verdana"/>
        <family val="2"/>
      </rPr>
      <t>Other information</t>
    </r>
  </si>
  <si>
    <r>
      <rPr>
        <i/>
        <sz val="9"/>
        <rFont val="Verdana"/>
        <family val="2"/>
      </rPr>
      <t>Management Board</t>
    </r>
  </si>
  <si>
    <r>
      <rPr>
        <i/>
        <sz val="9"/>
        <rFont val="Verdana"/>
        <family val="2"/>
      </rPr>
      <t>Executive Board</t>
    </r>
  </si>
  <si>
    <r>
      <rPr>
        <i/>
        <sz val="9"/>
        <rFont val="Verdana"/>
        <family val="2"/>
      </rPr>
      <t>Supervisory Board</t>
    </r>
  </si>
  <si>
    <r>
      <rPr>
        <sz val="9"/>
        <rFont val="Verdana"/>
        <family val="2"/>
      </rPr>
      <t>The executive board members and members of the management board and the supervisory board were not granted any advances or loans in the reporting period.</t>
    </r>
  </si>
  <si>
    <r>
      <rPr>
        <sz val="9"/>
        <color indexed="10"/>
        <rFont val="Verdana"/>
        <family val="2"/>
        <charset val="238"/>
      </rPr>
      <t>The executive board members and members of the management board and the supervisory board were granted the following advances or loans in the reporting period:</t>
    </r>
  </si>
  <si>
    <r>
      <rPr>
        <b/>
        <i/>
        <sz val="9"/>
        <rFont val="Verdana"/>
        <family val="2"/>
      </rPr>
      <t>Interest</t>
    </r>
  </si>
  <si>
    <r>
      <rPr>
        <b/>
        <i/>
        <sz val="9"/>
        <rFont val="Verdana"/>
        <family val="2"/>
      </rPr>
      <t>Amount repaid</t>
    </r>
  </si>
  <si>
    <r>
      <rPr>
        <b/>
        <sz val="8"/>
        <rFont val="Verdana"/>
        <family val="2"/>
      </rPr>
      <t>Liabilities as of the end of the financial year</t>
    </r>
  </si>
  <si>
    <r>
      <rPr>
        <b/>
        <i/>
        <sz val="9"/>
        <rFont val="Verdana"/>
        <family val="2"/>
      </rPr>
      <t>Advances, loans – total:</t>
    </r>
  </si>
  <si>
    <r>
      <rPr>
        <sz val="9"/>
        <color indexed="10"/>
        <rFont val="Verdana"/>
        <family val="2"/>
      </rPr>
      <t>The Company did not employ any employees in the reporting period.</t>
    </r>
  </si>
  <si>
    <r>
      <rPr>
        <sz val="9"/>
        <rFont val="Verdana"/>
        <family val="2"/>
      </rPr>
      <t>Average number of employees and other payments to staff in the reporting period:</t>
    </r>
  </si>
  <si>
    <r>
      <rPr>
        <b/>
        <sz val="9"/>
        <rFont val="Verdana"/>
        <family val="2"/>
      </rPr>
      <t>Average number of employees (headcount)</t>
    </r>
  </si>
  <si>
    <r>
      <rPr>
        <sz val="9"/>
        <rFont val="Verdana"/>
        <family val="2"/>
      </rPr>
      <t>White-collar workers</t>
    </r>
  </si>
  <si>
    <r>
      <rPr>
        <sz val="9"/>
        <rFont val="Verdana"/>
        <family val="2"/>
      </rPr>
      <t>Blue-collar workers</t>
    </r>
  </si>
  <si>
    <r>
      <rPr>
        <sz val="9"/>
        <rFont val="Verdana"/>
        <family val="2"/>
      </rPr>
      <t>Resolved dividend:</t>
    </r>
  </si>
  <si>
    <r>
      <rPr>
        <sz val="9"/>
        <rFont val="Verdana"/>
        <family val="2"/>
        <charset val="238"/>
      </rPr>
      <t>At the General Meeting of Shareholders held on ............ 2017, the shareholders resolved that no dividend would be distributed and the profit for the 2016 year would be allocated to retained earnings.</t>
    </r>
  </si>
  <si>
    <r>
      <rPr>
        <sz val="9"/>
        <rFont val="Verdana"/>
        <family val="2"/>
      </rPr>
      <t>Significant post-balance sheet events:</t>
    </r>
  </si>
  <si>
    <r>
      <rPr>
        <sz val="9"/>
        <rFont val="Verdana"/>
        <family val="2"/>
        <charset val="238"/>
      </rPr>
      <t>After the balance sheet date, no business transactions which would significantly affect the financial statements were made.</t>
    </r>
  </si>
  <si>
    <r>
      <rPr>
        <b/>
        <sz val="9"/>
        <rFont val="Verdana"/>
        <family val="2"/>
      </rPr>
      <t>Net assets, financial position and results of operations</t>
    </r>
  </si>
  <si>
    <r>
      <rPr>
        <sz val="9"/>
        <rFont val="Verdana"/>
        <family val="2"/>
      </rPr>
      <t>Ratios relating to the Company's net assets, financial position and results of operations</t>
    </r>
  </si>
  <si>
    <r>
      <rPr>
        <b/>
        <sz val="9"/>
        <rFont val="Verdana"/>
        <family val="2"/>
        <charset val="238"/>
      </rPr>
      <t>Net assets related ratios:</t>
    </r>
  </si>
  <si>
    <r>
      <rPr>
        <sz val="9"/>
        <rFont val="Verdana"/>
        <family val="2"/>
      </rPr>
      <t>Fixed assets to total assets ratio (tangible assets / total assets)</t>
    </r>
  </si>
  <si>
    <r>
      <rPr>
        <sz val="9"/>
        <rFont val="Verdana"/>
        <family val="2"/>
      </rPr>
      <t>Current asset ratio (current assets / total assets)</t>
    </r>
  </si>
  <si>
    <t>Equity ratio (equity / total assets)</t>
  </si>
  <si>
    <r>
      <rPr>
        <sz val="9"/>
        <rFont val="Verdana"/>
        <family val="2"/>
      </rPr>
      <t>External capital ratio (liabilities / total capital)</t>
    </r>
  </si>
  <si>
    <r>
      <rPr>
        <sz val="9"/>
        <rFont val="Verdana"/>
        <family val="2"/>
      </rPr>
      <t>Capital increase (equity / share capital)</t>
    </r>
  </si>
  <si>
    <r>
      <rPr>
        <sz val="9"/>
        <rFont val="Verdana"/>
        <family val="2"/>
      </rPr>
      <t xml:space="preserve">Debt to equity ratio (liabilities / equity) </t>
    </r>
  </si>
  <si>
    <r>
      <rPr>
        <b/>
        <sz val="9"/>
        <rFont val="Verdana"/>
        <family val="2"/>
        <charset val="238"/>
      </rPr>
      <t>Financial position related ratios:</t>
    </r>
  </si>
  <si>
    <r>
      <rPr>
        <sz val="9"/>
        <rFont val="Verdana"/>
        <family val="2"/>
      </rPr>
      <t>Quick ratio ((receivables + securities + cash and cash equivalents) / current liabilities)</t>
    </r>
  </si>
  <si>
    <r>
      <rPr>
        <sz val="9"/>
        <rFont val="Verdana"/>
        <family val="2"/>
      </rPr>
      <t>Cash ratio (cash and cash equivalents / current liabilities)</t>
    </r>
  </si>
  <si>
    <r>
      <rPr>
        <sz val="9"/>
        <rFont val="Verdana"/>
        <family val="2"/>
      </rPr>
      <t>Working capital (receivables / current liabilities)</t>
    </r>
  </si>
  <si>
    <r>
      <rPr>
        <sz val="9"/>
        <rFont val="Verdana"/>
        <family val="2"/>
      </rPr>
      <t>Equity ratio = equity / (equity + non-current liabilities)</t>
    </r>
  </si>
  <si>
    <r>
      <rPr>
        <sz val="9"/>
        <rFont val="Verdana"/>
        <family val="2"/>
      </rPr>
      <t>External capital ratio (total liabilities/total capital)</t>
    </r>
  </si>
  <si>
    <r>
      <rPr>
        <b/>
        <sz val="9"/>
        <rFont val="Verdana"/>
        <family val="2"/>
        <charset val="238"/>
      </rPr>
      <t>Results of operations related ratios</t>
    </r>
  </si>
  <si>
    <r>
      <rPr>
        <sz val="9"/>
        <rFont val="Verdana"/>
        <family val="2"/>
      </rPr>
      <t>Net operating margin (operating result / sales revenue)</t>
    </r>
  </si>
  <si>
    <r>
      <rPr>
        <sz val="9"/>
        <rFont val="Verdana"/>
        <family val="2"/>
      </rPr>
      <t>Return on equity (result from ordinary activities / equity)</t>
    </r>
  </si>
  <si>
    <r>
      <rPr>
        <sz val="9"/>
        <rFont val="Verdana"/>
        <family val="2"/>
      </rPr>
      <t>Operating result to equity ratio (operating result / equity)</t>
    </r>
  </si>
  <si>
    <r>
      <rPr>
        <sz val="9"/>
        <rFont val="Verdana"/>
        <family val="2"/>
      </rPr>
      <t>Date:</t>
    </r>
  </si>
  <si>
    <t>Management board members (representatives) of the Company:</t>
  </si>
  <si>
    <r>
      <t>A tárgyi eszközök vagy immateriális javak értéke tartósan és jelentősen (</t>
    </r>
    <r>
      <rPr>
        <b/>
        <sz val="10"/>
        <color indexed="10"/>
        <rFont val="Arial"/>
        <family val="2"/>
        <charset val="238"/>
      </rPr>
      <t>10%-ka</t>
    </r>
    <r>
      <rPr>
        <sz val="10"/>
        <color indexed="8"/>
        <rFont val="Arial"/>
        <family val="2"/>
        <charset val="238"/>
      </rPr>
      <t>l) meghaladja a piaci értéket</t>
    </r>
  </si>
  <si>
    <t>Az immateriális javak, a tárgyi eszközök vagy a beruházások a tevékenység módosítása miatt feleslegessé válnak.</t>
  </si>
  <si>
    <t>a vagyoni értékű jog a szerződés módosulása miatt csak korlátozottan vagy egyáltalán nem érvényesíthető</t>
  </si>
  <si>
    <t xml:space="preserve">Az immateriális javak, a tárgyi eszköz vagy a beruházás megrongálódott, ill. rendeltetésszerűen nem használható vagy használhatatlanná válik.   </t>
  </si>
  <si>
    <t>die  immateriellen Vermögensgegenstände, Sachanlagen oder Anlagen im Bau infolge der Änderung der Unternehmenstätigkeit überflüssig geworden sind</t>
  </si>
  <si>
    <t>A társaság a tárgyévben nem rendelkezett jelentős összegűnek minősülű befektetett eszközzel.</t>
  </si>
  <si>
    <t>A társaság a tárgyévben a következő,  jelentős összegűnek minősülű befektetett eszközökkel rendelkezik</t>
  </si>
  <si>
    <t>A Társaság a Sztv. biztosította lehetőségekkel az ingatlanok és a kapcsolodó beruházások esetében él a piaci érték alkalmazásának lehetőségével.</t>
  </si>
  <si>
    <r>
      <t xml:space="preserve">A Társaság </t>
    </r>
    <r>
      <rPr>
        <b/>
        <sz val="9"/>
        <rFont val="Verdana"/>
        <family val="2"/>
        <charset val="238"/>
      </rPr>
      <t xml:space="preserve">értékhelyesbítést </t>
    </r>
    <r>
      <rPr>
        <sz val="9"/>
        <rFont val="Verdana"/>
        <family val="2"/>
      </rPr>
      <t>nem számolt el a tárgyi eszközökre vonatkozóan.</t>
    </r>
  </si>
  <si>
    <t>A Társaság az éves beszámoló fordulónapján nem rendelkezett kapcsolt vállalkozásokkal szemben követelésekkel (rövid, hosszú lejáratú egyaránt).</t>
  </si>
  <si>
    <t>2.1</t>
  </si>
  <si>
    <t>1.1</t>
  </si>
  <si>
    <t>A társaság a fordulónapon a következő,  jelentős összegűnek minősülű követelésekkel rendelkezik</t>
  </si>
  <si>
    <t>Jelentős összegű követelések összesen:</t>
  </si>
  <si>
    <t>A társaság a fordulónapon nem rendelkezett jelentős összegűnek minősülű pénzeszközökkel</t>
  </si>
  <si>
    <t>A Társaság az üzleti év fordulónapján jelentős összegúnek minősülő aktív időbeli elhatárolásokkal nem rendelkezett.</t>
  </si>
  <si>
    <t>A Társaság a tárgyidőszak fordulónapján a következő, jelentős összegűnek minősülő aktív időbeli elhatárolásokkal rendelkezett:</t>
  </si>
  <si>
    <t>A Társaság az éves beszámoló fordulónapján a következő kapcsolt vállalkozásokkal szemben mutat ki hosszúlejáratú kötelezettségeket:</t>
  </si>
  <si>
    <t>Langfristige Verbindlichkeiten der Gesellschaft gegenüber verbundenen Unternehmen zum Stichtag:</t>
  </si>
  <si>
    <t>The Company's non-current liabilities to related parties as of the balance sheet date:</t>
  </si>
  <si>
    <t>A Társaság a tárgyidőszak fordulónapján kapcsolt vállalkozásokkal szembeni hosszú lejáratú kötelezettségekkel nem  rendelkezett.</t>
  </si>
  <si>
    <t>A társaság a fordulónapon nem rendelkezett jelentős összegűnek minősülű rövidlejáratú kötelezettségekkel.</t>
  </si>
  <si>
    <t>A Társaság a tárgyidőszak fordulónapján jelentős összegűnek minősülű passzív időbeli elhatárolásokkal nem rendelkezett.</t>
  </si>
  <si>
    <t>Az árbevétel alakulása a következő:</t>
  </si>
  <si>
    <t>A Társaságnak a tárgyidőszak folyamán jelentős összegűnek minősülő értékesítés nettó árbevétele keletkezett.</t>
  </si>
  <si>
    <t>melyből jelentős:</t>
  </si>
  <si>
    <t xml:space="preserve">Kivételes nagyságú ill. előfordulású bevételek, költségek és ráfordítások </t>
  </si>
  <si>
    <r>
      <t xml:space="preserve">A Társaságnak a tárgyidőszak folyamán kivételes nagyságú ill. előfordulású </t>
    </r>
    <r>
      <rPr>
        <b/>
        <sz val="9"/>
        <color rgb="FFFF0000"/>
        <rFont val="Verdana"/>
        <family val="2"/>
        <charset val="238"/>
      </rPr>
      <t>bevételei</t>
    </r>
    <r>
      <rPr>
        <sz val="9"/>
        <color rgb="FFFF0000"/>
        <rFont val="Verdana"/>
        <family val="2"/>
      </rPr>
      <t xml:space="preserve"> nem keletkeztek.</t>
    </r>
  </si>
  <si>
    <r>
      <t xml:space="preserve">A Társaságnak a tárgyidőszak folyamán kivételes nagyságú ill. előfordulású </t>
    </r>
    <r>
      <rPr>
        <b/>
        <sz val="9"/>
        <color rgb="FFFF0000"/>
        <rFont val="Verdana"/>
        <family val="2"/>
        <charset val="238"/>
      </rPr>
      <t>ráfordítása</t>
    </r>
    <r>
      <rPr>
        <sz val="9"/>
        <color rgb="FFFF0000"/>
        <rFont val="Verdana"/>
        <family val="2"/>
      </rPr>
      <t>i nem merültek fel.</t>
    </r>
  </si>
  <si>
    <t>Kivételes nagyságú ill. előfordulású ráfordítások összesen</t>
  </si>
  <si>
    <t>Személy jellegű ráfordítások összesen</t>
  </si>
  <si>
    <t>A Társaságnak a tárgyidőszak folyamán nem merültek fel jelentős összegű pénzügyi műveletek bevételei.</t>
  </si>
  <si>
    <t>Jelentős összegű pénzügyi műveletek bevételei</t>
  </si>
  <si>
    <t>Jelentős összegű pénzügyi műveletek ráfordításai</t>
  </si>
  <si>
    <t>Tárgyidőszakban adóalap növelő tételek</t>
  </si>
  <si>
    <t>Tárgyidőszakban adóalap csökkentő tételek</t>
  </si>
  <si>
    <t>Jövedelemminimum alapján számított adóalap</t>
  </si>
  <si>
    <t>KSt-Zahlungspflicht 10 %</t>
  </si>
  <si>
    <t>Saját tőke jövedelmezősége (adózás előtti eredm/saját tőke)</t>
  </si>
  <si>
    <t>Terms of repayment</t>
  </si>
  <si>
    <t>Die  Gesellschaft hat im Berichtsjahr über keine wesentlichen Anlagevermögen verfügt.</t>
  </si>
  <si>
    <t>Die  Gesellschaft hat im Berichtsjahr über die folgenden wesentlichen Anlagevermögen verfügt.</t>
  </si>
  <si>
    <t>Die Gesellschaft hat zum Stichtag des Berichtsjahres über keine wesentlichen Vorräte verfügt.</t>
  </si>
  <si>
    <t>Die Gesellschaft hat zum Stichtag des Berichtsjahres über die folgenden wesentlichen Vorräte verfügt.</t>
  </si>
  <si>
    <t>Die Gesellschaft hat zum Stichtag über keine wesentlichen Forderungen verfügt.</t>
  </si>
  <si>
    <t>Die Gesellschaft hat zum Stichtag über die folgenden wesentlichen Forderungen verfügt.</t>
  </si>
  <si>
    <t>Die Gesellschaft hat zum Stichtag über keine wesentlichen flüssigen Mittel verfügt.</t>
  </si>
  <si>
    <t>Die Gesellschaft hat zum Stichtag über die folgenden wesentlichen flüssigen Mittel verfügt:</t>
  </si>
  <si>
    <t>Die Gesellschaft hat zum Stichtag über keine wesentlichen aktiven Rechnungsabrenzungsposten verfügt.</t>
  </si>
  <si>
    <t>Die Gesellschaft hat zum Stichtag die über die folgenden wesentlichen aktiven Rechnungsabgrenzungsposten (ARAP) verfügt:</t>
  </si>
  <si>
    <t>Die Gesellschaft hat im Berichtsjahr keine wesentlichen Rückstellungen gebildet.</t>
  </si>
  <si>
    <t>Die Gesellschaft hat zum Stichtag die folgenden wesentlichen Rückstellungen gebildet:</t>
  </si>
  <si>
    <t>Die Gesellschaft hat zum Stichtag über keine langfristigen Verbindlichkeiten gegenüber verbundenen Unternehmen verfügt.</t>
  </si>
  <si>
    <t>Die Gesellschaft hat zum Stichtag über keine wesentlichen kurzfristigen Verbindlichkeiten verfügt.</t>
  </si>
  <si>
    <t>Die Gesellschaft hat zum Stichtag über die folgenden wesentlichen kurzfristigen Verbindlichkeiten verfügt.</t>
  </si>
  <si>
    <t>Wesentliche kurzfristige Vbk. gesamt:</t>
  </si>
  <si>
    <t>Die Gesellschaft hat zum Stichtag über keine wesentlichen passiven Rechnungsabgrenzungsposten verfügt.</t>
  </si>
  <si>
    <t>Wesentliche passive Rechnungsabgrenzungsposten (PRAP) der Gesellschaft zum Stichtag:</t>
  </si>
  <si>
    <r>
      <t xml:space="preserve">Die Gesellschaft hat im </t>
    </r>
    <r>
      <rPr>
        <sz val="9"/>
        <color indexed="10"/>
        <rFont val="Verdana"/>
        <family val="2"/>
        <charset val="238"/>
      </rPr>
      <t>Berichtsjahr</t>
    </r>
    <r>
      <rPr>
        <sz val="9"/>
        <color indexed="10"/>
        <rFont val="Verdana"/>
        <family val="2"/>
      </rPr>
      <t xml:space="preserve"> keine wesentlichen Nettoumsatzerlöse erzielt.</t>
    </r>
  </si>
  <si>
    <r>
      <t xml:space="preserve">Die Gesellschaft hat im </t>
    </r>
    <r>
      <rPr>
        <sz val="9"/>
        <color indexed="10"/>
        <rFont val="Verdana"/>
        <family val="2"/>
        <charset val="238"/>
      </rPr>
      <t>Berichtsjahr</t>
    </r>
    <r>
      <rPr>
        <sz val="9"/>
        <color indexed="10"/>
        <rFont val="Verdana"/>
        <family val="2"/>
      </rPr>
      <t xml:space="preserve"> wesentliche Nettoumsatzerlöse erzielt.</t>
    </r>
  </si>
  <si>
    <t>Wesentliche Materialaufwendungen</t>
  </si>
  <si>
    <t>Bei der Gesellschaft sind im Verlauf des Berichtsjahres keine wesentlichen Materialaufwendungen angefallen.</t>
  </si>
  <si>
    <t>Wesentliche Materialaufwendungen der Gesellschaft im Berichtsjahr:</t>
  </si>
  <si>
    <t>Materialaufwendungen gesamt</t>
  </si>
  <si>
    <t>Wesentliche Personalaufwendungen</t>
  </si>
  <si>
    <t>Bei der Gesellschaft sind im Verlauf des Berichtsjahres keine wesentlichen Personalaufwendungen angefallen.</t>
  </si>
  <si>
    <t>Wesentliche Personalaufwendungen der Gesellschaft im Berichtsjahr:</t>
  </si>
  <si>
    <t>Personalaufwendungen gesamt</t>
  </si>
  <si>
    <t>Wesentliche Finanzerträge</t>
  </si>
  <si>
    <t>Wesentliche Finanzaufwendungen</t>
  </si>
  <si>
    <t>Die Gesellschaft hatte im Berichtsjahr keine wesentlichen Finanzerträge.</t>
  </si>
  <si>
    <t>Entwicklung der wesentlichen Finanzerträge im Berichtsjahr:</t>
  </si>
  <si>
    <t>Die Gesellschaft hatte im Berichtsjahr keine wesentlichen Finanzaufwendungen.</t>
  </si>
  <si>
    <t>Entwicklung der wesentlichen Finanzaufwendungen im Berichtsjahr:</t>
  </si>
  <si>
    <t>Vereinfachter Jahresabschluss</t>
  </si>
  <si>
    <t>As of the balance sheet date, the Company did not have any material inventories.</t>
  </si>
  <si>
    <t>As of the balance sheet date, the Company did not have any material receivables.</t>
  </si>
  <si>
    <t>As of the balance sheet date, the Company did not have any material cash and cash equivalents.</t>
  </si>
  <si>
    <t>As of the balance sheet date, the Company did not have any material prepaid expenses and accrued income.</t>
  </si>
  <si>
    <t>As of the balance sheet date, the Company reported the following material inventories:</t>
  </si>
  <si>
    <t>As of the balance sheet date, the Company reported the following material receivables:</t>
  </si>
  <si>
    <t>As of the balance sheet date, the Company reported the following material cash and cash equivalents:</t>
  </si>
  <si>
    <t>As of the balance sheet date, the Company reported the following material prepaid expenses and accrued income:</t>
  </si>
  <si>
    <t>In the reporting period, the Company did not have any material fixed assets.</t>
  </si>
  <si>
    <t>In the reporting period, the Company reported the following material fixed assets:</t>
  </si>
  <si>
    <t>In the reporting period, the Company did not create any material provisions.</t>
  </si>
  <si>
    <t>In the reporting period, the Company created the following material provisions:</t>
  </si>
  <si>
    <t>As of the balance sheet date, the Company reported solely non-current liabilities to related parties.</t>
  </si>
  <si>
    <t>As of the balance sheet date, the Company did not have any non-current liabilities to related parties.</t>
  </si>
  <si>
    <t>As of the balance sheet date, the Company did not have any material current liabilities.</t>
  </si>
  <si>
    <t>As of the balance sheet date, the Company reported the following material current liabilities:</t>
  </si>
  <si>
    <t>Current liabilities – total:</t>
  </si>
  <si>
    <t>Material current liabilities – total:</t>
  </si>
  <si>
    <t>As of the balance sheet date, the Company did not have any accrued expenses and prepaid income.</t>
  </si>
  <si>
    <t>As of the balance sheet date, the Company reported the following accrued expenses and prepaid income:</t>
  </si>
  <si>
    <t>In the reporting period, the Company did not have any net sales revenues.</t>
  </si>
  <si>
    <t>In the reporting period, the Company reported the following net sales revenues:</t>
  </si>
  <si>
    <t>Extraordinarily high or irregular income, expenses or expenditures</t>
  </si>
  <si>
    <r>
      <t xml:space="preserve">In the reporting period, the Company did not report any extraordinarily high or irregular </t>
    </r>
    <r>
      <rPr>
        <b/>
        <sz val="9"/>
        <color indexed="10"/>
        <rFont val="Verdana"/>
        <family val="2"/>
        <charset val="238"/>
      </rPr>
      <t>income.</t>
    </r>
  </si>
  <si>
    <r>
      <t xml:space="preserve">Extraordinarily high or irregular </t>
    </r>
    <r>
      <rPr>
        <b/>
        <sz val="9"/>
        <rFont val="Verdana"/>
        <family val="2"/>
        <charset val="238"/>
      </rPr>
      <t>income</t>
    </r>
    <r>
      <rPr>
        <sz val="9"/>
        <rFont val="Verdana"/>
        <family val="2"/>
        <charset val="238"/>
      </rPr>
      <t xml:space="preserve"> of the Company:</t>
    </r>
  </si>
  <si>
    <t>Extraordinarily high or irregular income – total</t>
  </si>
  <si>
    <r>
      <t xml:space="preserve">Extraordinarily high or irregular </t>
    </r>
    <r>
      <rPr>
        <b/>
        <sz val="9"/>
        <rFont val="Verdana"/>
        <family val="2"/>
        <charset val="238"/>
      </rPr>
      <t>expenditures</t>
    </r>
    <r>
      <rPr>
        <sz val="9"/>
        <rFont val="Verdana"/>
        <family val="2"/>
        <charset val="238"/>
      </rPr>
      <t xml:space="preserve"> of the Company:</t>
    </r>
  </si>
  <si>
    <t>Extraordinarily high or irregular expenditures – total</t>
  </si>
  <si>
    <t xml:space="preserve">Major material-type expenditures </t>
  </si>
  <si>
    <r>
      <t xml:space="preserve">In the reporting period, the Company did not report any extraordinarily high or irregular </t>
    </r>
    <r>
      <rPr>
        <b/>
        <sz val="9"/>
        <color indexed="10"/>
        <rFont val="Verdana"/>
        <family val="2"/>
        <charset val="238"/>
      </rPr>
      <t>expenditures</t>
    </r>
    <r>
      <rPr>
        <sz val="9"/>
        <color indexed="10"/>
        <rFont val="Verdana"/>
        <family val="2"/>
        <charset val="238"/>
      </rPr>
      <t>.</t>
    </r>
  </si>
  <si>
    <t>In the reporting period, the Company did not report any major material-type expenditures.</t>
  </si>
  <si>
    <t>In the reporting period, the Company reported the following major material-type expenditures:</t>
  </si>
  <si>
    <t>Material expenditures from financial transactions</t>
  </si>
  <si>
    <t>Material income from financial transactions</t>
  </si>
  <si>
    <t>In the reporting period, the Company did not report any material income from financial transactions.</t>
  </si>
  <si>
    <t>In the reporting period, the Company reported the following material income from financial transactions:</t>
  </si>
  <si>
    <t>Income from financial transactions – total:</t>
  </si>
  <si>
    <t>In the reporting period, the Company reported the following material expenditures from financial transactions:</t>
  </si>
  <si>
    <t>In the reporting period, the Company did not report any material expenditures from financial transactions.</t>
  </si>
  <si>
    <t>Expenditures from financial transactions – total:</t>
  </si>
  <si>
    <t>Finanzaufwendungen gesamt:</t>
  </si>
  <si>
    <t xml:space="preserve">Bilanztag: </t>
  </si>
  <si>
    <t xml:space="preserve">Für die Wirtschaftsprüfung verantwortliche Person: </t>
  </si>
  <si>
    <t>……………………………..(Adresse:                                 )</t>
  </si>
  <si>
    <t>An die Geschäftsführer, die Mitglieder des Vorstandes und des Aufsichtsrats wurden folgende Vorschüsse bzw. Darlehen ausgezahlt:</t>
  </si>
  <si>
    <t xml:space="preserve">Lead Auditor: </t>
  </si>
  <si>
    <t>Major material-type expenditures - total</t>
  </si>
  <si>
    <t>Major Personnel-related expenditures - total</t>
  </si>
  <si>
    <t xml:space="preserve">Major personnel-related expenditures </t>
  </si>
  <si>
    <t>In the reporting period, the Company did not report any major personnel-type expenditures.</t>
  </si>
  <si>
    <t>In the reporting period, the Company reported the following major personnel-type expenditures:</t>
  </si>
  <si>
    <t>Mérlegkészítés időpontja:</t>
  </si>
  <si>
    <t>Balaton-Nagyberek Vizitársulat</t>
  </si>
  <si>
    <t>8713 Kéthely, Sáripuszta 0275 Hrsz.</t>
  </si>
  <si>
    <t>2019.01.01-2019.12.31</t>
  </si>
  <si>
    <t>2018.01.01-2018.12.31</t>
  </si>
  <si>
    <t>Vízitársulat</t>
  </si>
  <si>
    <t>Adóazonosító jele: 8321993893</t>
  </si>
  <si>
    <t>önálló</t>
  </si>
  <si>
    <t>Adóazonosító jele: 8393426847</t>
  </si>
  <si>
    <t xml:space="preserve">Név: Völler Zoltán Tibor   </t>
  </si>
  <si>
    <t xml:space="preserve">Név: Oliver Hahnenkamm  </t>
  </si>
  <si>
    <t>4291'08</t>
  </si>
  <si>
    <t>Vízi létesítmény építése</t>
  </si>
  <si>
    <t>4321'08</t>
  </si>
  <si>
    <t>Villanyszerelés</t>
  </si>
  <si>
    <t>3312'08</t>
  </si>
  <si>
    <t>Ipari gép, berendezés javítása</t>
  </si>
  <si>
    <t>3600'08</t>
  </si>
  <si>
    <t>Víztermelés,-kezelés,-ellátás</t>
  </si>
  <si>
    <r>
      <t>A mérlegkészítés időpontjául a Társaság a tárgyidőszakot követő üzleti év …2020.03.01.-</t>
    </r>
    <r>
      <rPr>
        <sz val="9"/>
        <rFont val="Verdana"/>
        <family val="2"/>
        <charset val="238"/>
      </rPr>
      <t>ét</t>
    </r>
    <r>
      <rPr>
        <sz val="9"/>
        <rFont val="Verdana"/>
        <family val="2"/>
      </rPr>
      <t xml:space="preserve"> jelölte ki. Ezen időpontig a vállalkozás tudomására jutott információkat a mérlegbeszámoló tényleges értékben tartalmazza.</t>
    </r>
  </si>
  <si>
    <t>adatok e Ft-ban</t>
  </si>
  <si>
    <t>Hubertus Agráripari BT</t>
  </si>
  <si>
    <t>Hubertus BT cégtől kapott kölcsön</t>
  </si>
  <si>
    <t>adatok e-FT-ban</t>
  </si>
  <si>
    <t>Anyagköltség</t>
  </si>
  <si>
    <t xml:space="preserve">Igénybe vett szolg. </t>
  </si>
  <si>
    <t>Egyéb szolg.</t>
  </si>
  <si>
    <t>Bérköltség</t>
  </si>
  <si>
    <t>Személyi jellegű egyéb kifizetések</t>
  </si>
  <si>
    <t>Bérjárulékok</t>
  </si>
  <si>
    <t>A Társaságnak a tárgyidőszak folyamán nem merültek fel jelentős összegű pénzügyi műveletek ráfordításai</t>
  </si>
  <si>
    <t>Szvtörvény szerinti ÉCS</t>
  </si>
  <si>
    <t>Adótörvény szerinti ÉCS</t>
  </si>
  <si>
    <t>Előző évek elhatárolt veszteségéből</t>
  </si>
  <si>
    <t>Előző évi behajthatatlan köv. visszaírása</t>
  </si>
  <si>
    <t>Tárgyidőszaki társasági adó kötelezettség 9%:</t>
  </si>
  <si>
    <t>A tulajdonosok a 2020. ………….-én tartott taggyűlésen úgy határoztak, hogy osztalék kifizetésre nem kerül sor, a 2019. évi nyereséget eredménytartalékba helyezik át.</t>
  </si>
  <si>
    <t>14-16-300048</t>
  </si>
  <si>
    <t>22795096-4291-133-14</t>
  </si>
  <si>
    <t xml:space="preserve">A Balaton-Nagyberek VT.  Magyarországon bejegyzett társaság ( a továbbiakban: Társaság). A cégbírósági bejegyzése 2010.08.25-én, a                Cg:14-16-300048  bejegyzési számon megtörtént. </t>
  </si>
  <si>
    <t>PM regisztrációs szám: 148163</t>
  </si>
  <si>
    <t xml:space="preserve">A társulat tagjai a működési területen ingatlantulajdonnal rendelkező vagy az ingatlant a tulajdonos által feljogosított használó természetes és jogi személyek, jogi személyiséggel nem rendelkező gazdasági társaságok, egyéb szervezetek.                                                                                                                                                                                      </t>
  </si>
  <si>
    <t>A társulat szakmai feladatai:</t>
  </si>
  <si>
    <t>a, vízrendezés: a káros többletvizek rendezett elvezetésének, visszatartásának biztosítása,</t>
  </si>
  <si>
    <t>b, vízkárelhárítás: belvízkárok és helyi vízkárok elhárítása, mérséklése</t>
  </si>
  <si>
    <t>c, árvízmentesítés: a vízfolyások árterületének mentesítése az időszakos elöntésektől</t>
  </si>
  <si>
    <t>d, mezőgazdasági vízhasznosítás, öntözővíz biztosítása a mezőgazdasági termelők számára, vízpótlás, vízszolgáltatás halastavak számára</t>
  </si>
  <si>
    <t>e, vízvisszatartási, víztározási feladatok.</t>
  </si>
  <si>
    <t>A könyviteli szolgáltatással a Hubertus Agráripari Bt-t bíztuk meg. A feladatok írányításáért felelős személy: Kavas Mariann</t>
  </si>
  <si>
    <t>A társulatnál felügyelőbizottság működik, tagjai a következők:</t>
  </si>
  <si>
    <t>Dr. Kemény Gábor 8646 Balatonfenyves, Kölcsey u. 42</t>
  </si>
  <si>
    <t>Bene Zsolt 8646 Balatonfenyves, Imremajor</t>
  </si>
  <si>
    <t>Ifj. Bene István 8646 Balatonfenyves, Imremajor</t>
  </si>
  <si>
    <t>A tásaság adóalapján módosító tételek: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</si>
</sst>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F_t_-;\-* #,##0.00\ _F_t_-;_-* &quot;-&quot;??\ _F_t_-;_-@_-"/>
    <numFmt numFmtId="164" formatCode="mmmm\ d\,\ yyyy"/>
    <numFmt numFmtId="165" formatCode="yyyy/\ mmmm\ d\."/>
    <numFmt numFmtId="166" formatCode="00&quot;-&quot;00&quot;-&quot;000000"/>
    <numFmt numFmtId="167" formatCode="##&quot;-&quot;##&quot;-&quot;######"/>
    <numFmt numFmtId="168" formatCode="#,##0_ ;\-#,##0\ "/>
    <numFmt numFmtId="169" formatCode="#,##0\ [$EUR]"/>
    <numFmt numFmtId="170" formatCode="dd\.mm\.yyyy;@"/>
    <numFmt numFmtId="171" formatCode="d\.m\.yyyy;@"/>
    <numFmt numFmtId="172" formatCode="[$-F800]dddd\,\ mmmm\ dd\,\ yyyy"/>
    <numFmt numFmtId="173" formatCode="dd/mm/yyyy;@"/>
    <numFmt numFmtId="174" formatCode="[$-809]dd\ mmmm\ yyyy;@"/>
    <numFmt numFmtId="175" formatCode="_-* #,##0\ _F_t_-;\-* #,##0\ _F_t_-;_-* &quot;-&quot;??\ _F_t_-;_-@_-"/>
    <numFmt numFmtId="176" formatCode="d/mm/yyyy;@"/>
  </numFmts>
  <fonts count="72">
    <font>
      <sz val="10"/>
      <name val="Arial CE"/>
      <charset val="238"/>
    </font>
    <font>
      <sz val="10"/>
      <name val="Arial CE"/>
      <charset val="238"/>
    </font>
    <font>
      <sz val="10"/>
      <name val="Arial"/>
      <family val="2"/>
    </font>
    <font>
      <sz val="11"/>
      <name val="Times New Roman CE"/>
      <family val="1"/>
      <charset val="238"/>
    </font>
    <font>
      <b/>
      <sz val="11"/>
      <name val="Times New Roman CE"/>
      <family val="1"/>
      <charset val="238"/>
    </font>
    <font>
      <sz val="12"/>
      <name val="Times New Roman CE"/>
      <family val="1"/>
      <charset val="238"/>
    </font>
    <font>
      <b/>
      <sz val="10"/>
      <name val="Arial"/>
      <family val="2"/>
      <charset val="238"/>
    </font>
    <font>
      <b/>
      <sz val="12"/>
      <name val="Times New Roman CE"/>
      <family val="1"/>
      <charset val="238"/>
    </font>
    <font>
      <b/>
      <sz val="16"/>
      <name val="Times New Roman CE"/>
      <family val="1"/>
      <charset val="238"/>
    </font>
    <font>
      <b/>
      <sz val="24"/>
      <name val="Times New Roman CE"/>
      <family val="1"/>
      <charset val="238"/>
    </font>
    <font>
      <i/>
      <sz val="14"/>
      <name val="Times New Roman CE"/>
      <family val="1"/>
      <charset val="238"/>
    </font>
    <font>
      <sz val="12"/>
      <name val="Arial"/>
      <family val="2"/>
    </font>
    <font>
      <b/>
      <sz val="20"/>
      <name val="Times New Roman CE"/>
      <family val="1"/>
      <charset val="238"/>
    </font>
    <font>
      <b/>
      <sz val="22"/>
      <name val="Times New Roman CE"/>
      <family val="1"/>
      <charset val="238"/>
    </font>
    <font>
      <sz val="8"/>
      <name val="Times New Roman CE"/>
      <family val="1"/>
      <charset val="238"/>
    </font>
    <font>
      <sz val="8"/>
      <color indexed="10"/>
      <name val="Times New Roman CE"/>
      <family val="1"/>
      <charset val="238"/>
    </font>
    <font>
      <b/>
      <sz val="9"/>
      <name val="Verdana"/>
      <family val="2"/>
    </font>
    <font>
      <sz val="9"/>
      <name val="Verdana"/>
      <family val="2"/>
    </font>
    <font>
      <b/>
      <sz val="9"/>
      <name val="Verdana"/>
      <family val="2"/>
      <charset val="238"/>
    </font>
    <font>
      <b/>
      <sz val="10"/>
      <name val="Verdana"/>
      <family val="2"/>
    </font>
    <font>
      <sz val="9"/>
      <color rgb="FFFF0000"/>
      <name val="Verdana"/>
      <family val="2"/>
    </font>
    <font>
      <sz val="9"/>
      <color theme="1"/>
      <name val="Verdana"/>
      <family val="2"/>
    </font>
    <font>
      <sz val="9"/>
      <color rgb="FF000000"/>
      <name val="Verdana"/>
      <family val="2"/>
      <charset val="238"/>
    </font>
    <font>
      <sz val="9"/>
      <name val="Verdana"/>
      <family val="2"/>
      <charset val="238"/>
    </font>
    <font>
      <i/>
      <sz val="9"/>
      <name val="Verdana"/>
      <family val="2"/>
    </font>
    <font>
      <b/>
      <i/>
      <sz val="9"/>
      <name val="Verdana"/>
      <family val="2"/>
    </font>
    <font>
      <b/>
      <i/>
      <sz val="9"/>
      <name val="Verdana"/>
      <family val="2"/>
      <charset val="238"/>
    </font>
    <font>
      <b/>
      <u/>
      <sz val="10"/>
      <name val="Verdana"/>
      <family val="2"/>
    </font>
    <font>
      <sz val="10"/>
      <color rgb="FF000000"/>
      <name val="Arial"/>
      <family val="2"/>
      <charset val="238"/>
    </font>
    <font>
      <sz val="9"/>
      <color theme="5"/>
      <name val="Verdana"/>
      <family val="2"/>
      <charset val="238"/>
    </font>
    <font>
      <sz val="10"/>
      <color rgb="FF000000"/>
      <name val="Wingdings"/>
      <charset val="2"/>
    </font>
    <font>
      <b/>
      <sz val="11"/>
      <color theme="1"/>
      <name val="Verdana"/>
      <family val="2"/>
      <charset val="238"/>
    </font>
    <font>
      <b/>
      <u/>
      <sz val="11"/>
      <color theme="1"/>
      <name val="Verdana"/>
      <family val="2"/>
      <charset val="238"/>
    </font>
    <font>
      <sz val="9"/>
      <name val="Arial CE"/>
      <charset val="238"/>
    </font>
    <font>
      <b/>
      <sz val="9"/>
      <color indexed="10"/>
      <name val="Verdana"/>
      <family val="2"/>
      <charset val="238"/>
    </font>
    <font>
      <i/>
      <sz val="9"/>
      <color rgb="FFFF0000"/>
      <name val="Verdana"/>
      <family val="2"/>
    </font>
    <font>
      <sz val="9"/>
      <color indexed="9"/>
      <name val="Verdana"/>
      <family val="2"/>
    </font>
    <font>
      <sz val="9"/>
      <color rgb="FFFF0000"/>
      <name val="Verdana"/>
      <family val="2"/>
      <charset val="238"/>
    </font>
    <font>
      <i/>
      <sz val="9"/>
      <name val="Arial CE"/>
      <charset val="238"/>
    </font>
    <font>
      <i/>
      <sz val="9"/>
      <name val="Times New Roman"/>
      <family val="1"/>
    </font>
    <font>
      <i/>
      <sz val="8"/>
      <name val="Verdana"/>
      <family val="2"/>
      <charset val="238"/>
    </font>
    <font>
      <sz val="9"/>
      <color theme="0"/>
      <name val="Verdana"/>
      <family val="2"/>
    </font>
    <font>
      <b/>
      <u/>
      <sz val="10"/>
      <name val="Verdana"/>
      <family val="2"/>
      <charset val="238"/>
    </font>
    <font>
      <sz val="9"/>
      <color theme="1"/>
      <name val="Verdana"/>
      <family val="2"/>
      <charset val="238"/>
    </font>
    <font>
      <i/>
      <sz val="9"/>
      <name val="Verdana"/>
      <family val="2"/>
      <charset val="238"/>
    </font>
    <font>
      <b/>
      <sz val="8"/>
      <name val="Verdana"/>
      <family val="2"/>
    </font>
    <font>
      <sz val="8"/>
      <name val="Arial CE"/>
      <charset val="238"/>
    </font>
    <font>
      <sz val="12"/>
      <name val="Frutiger Light"/>
      <family val="2"/>
    </font>
    <font>
      <b/>
      <sz val="11"/>
      <name val="Frutiger Light"/>
      <family val="2"/>
    </font>
    <font>
      <sz val="10"/>
      <name val="Times New Roman"/>
      <family val="1"/>
      <charset val="238"/>
    </font>
    <font>
      <sz val="11"/>
      <name val="Times New Roman CE"/>
      <charset val="238"/>
    </font>
    <font>
      <sz val="9"/>
      <color indexed="10"/>
      <name val="Verdana"/>
      <family val="2"/>
      <charset val="238"/>
    </font>
    <font>
      <sz val="9"/>
      <color indexed="8"/>
      <name val="Verdana"/>
      <family val="2"/>
      <charset val="238"/>
    </font>
    <font>
      <b/>
      <sz val="9"/>
      <color rgb="FFFF0000"/>
      <name val="Verdana"/>
      <family val="2"/>
      <charset val="238"/>
    </font>
    <font>
      <b/>
      <i/>
      <sz val="8"/>
      <name val="Verdana"/>
      <family val="2"/>
    </font>
    <font>
      <sz val="9"/>
      <color indexed="10"/>
      <name val="Verdana"/>
      <family val="2"/>
    </font>
    <font>
      <i/>
      <sz val="8"/>
      <name val="Arial CE"/>
      <charset val="238"/>
    </font>
    <font>
      <i/>
      <sz val="9"/>
      <color theme="1"/>
      <name val="Verdana"/>
      <family val="2"/>
    </font>
    <font>
      <sz val="10"/>
      <color indexed="8"/>
      <name val="Arial"/>
      <family val="2"/>
      <charset val="238"/>
    </font>
    <font>
      <b/>
      <u/>
      <sz val="11"/>
      <color indexed="8"/>
      <name val="Verdana"/>
      <family val="2"/>
      <charset val="238"/>
    </font>
    <font>
      <i/>
      <sz val="9"/>
      <color indexed="10"/>
      <name val="Verdana"/>
      <family val="2"/>
    </font>
    <font>
      <b/>
      <sz val="10"/>
      <color indexed="10"/>
      <name val="Arial"/>
      <family val="2"/>
      <charset val="238"/>
    </font>
    <font>
      <sz val="10"/>
      <color theme="1"/>
      <name val="Arial"/>
      <family val="2"/>
      <charset val="238"/>
    </font>
    <font>
      <sz val="10"/>
      <color theme="1"/>
      <name val="Wingdings"/>
      <charset val="2"/>
    </font>
    <font>
      <sz val="10"/>
      <color rgb="FFFF0000"/>
      <name val="Verdana"/>
      <family val="2"/>
      <charset val="238"/>
    </font>
    <font>
      <sz val="10"/>
      <color theme="1"/>
      <name val="Verdana"/>
      <family val="2"/>
      <charset val="238"/>
    </font>
    <font>
      <b/>
      <sz val="9"/>
      <name val="Arial CE"/>
      <charset val="238"/>
    </font>
    <font>
      <sz val="10"/>
      <name val="Verdana"/>
      <family val="2"/>
      <charset val="238"/>
    </font>
    <font>
      <sz val="12"/>
      <name val="Times New Roman"/>
      <family val="1"/>
      <charset val="238"/>
    </font>
    <font>
      <b/>
      <sz val="11"/>
      <name val="Times New Roman"/>
      <family val="1"/>
      <charset val="238"/>
    </font>
    <font>
      <b/>
      <sz val="10"/>
      <name val="Times New Roman"/>
      <family val="1"/>
      <charset val="238"/>
    </font>
    <font>
      <sz val="11"/>
      <name val="Times New Roman"/>
      <family val="1"/>
      <charset val="238"/>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5"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139">
    <xf numFmtId="0" fontId="0" fillId="0" borderId="0" xfId="0"/>
    <xf numFmtId="0" fontId="2" fillId="0" borderId="0" xfId="2"/>
    <xf numFmtId="0" fontId="2" fillId="0" borderId="0" xfId="2" applyBorder="1"/>
    <xf numFmtId="0" fontId="3" fillId="0" borderId="1" xfId="0" applyFont="1" applyBorder="1" applyAlignment="1">
      <alignment horizontal="center"/>
    </xf>
    <xf numFmtId="0" fontId="3" fillId="0" borderId="0" xfId="0" applyFont="1"/>
    <xf numFmtId="0" fontId="3" fillId="0" borderId="0" xfId="0" applyFont="1" applyBorder="1" applyAlignment="1"/>
    <xf numFmtId="0" fontId="4" fillId="0" borderId="0" xfId="0" applyFont="1"/>
    <xf numFmtId="0" fontId="4" fillId="0" borderId="0" xfId="0" applyFont="1" applyAlignment="1"/>
    <xf numFmtId="0" fontId="5" fillId="0" borderId="0" xfId="2" applyFont="1"/>
    <xf numFmtId="0" fontId="5" fillId="0" borderId="0" xfId="2" applyFont="1" applyBorder="1"/>
    <xf numFmtId="0" fontId="5" fillId="0" borderId="2" xfId="2" applyFont="1" applyBorder="1"/>
    <xf numFmtId="0" fontId="5" fillId="0" borderId="0" xfId="0" applyFont="1" applyBorder="1" applyAlignment="1">
      <alignment horizontal="right"/>
    </xf>
    <xf numFmtId="0" fontId="7" fillId="0" borderId="0" xfId="2" applyFont="1"/>
    <xf numFmtId="0" fontId="6" fillId="0" borderId="0" xfId="2" applyFont="1" applyBorder="1"/>
    <xf numFmtId="0" fontId="7" fillId="0" borderId="0" xfId="2" applyFont="1" applyBorder="1"/>
    <xf numFmtId="0" fontId="2" fillId="0" borderId="0" xfId="2" applyFont="1" applyBorder="1"/>
    <xf numFmtId="0" fontId="10" fillId="0" borderId="0" xfId="2" applyFont="1"/>
    <xf numFmtId="0" fontId="5" fillId="0" borderId="0" xfId="2" applyFont="1" applyAlignment="1">
      <alignment horizontal="left" indent="2"/>
    </xf>
    <xf numFmtId="0" fontId="5" fillId="0" borderId="0" xfId="2" applyFont="1" applyAlignment="1">
      <alignment horizontal="center"/>
    </xf>
    <xf numFmtId="0" fontId="5" fillId="0" borderId="0" xfId="2" applyFont="1" applyBorder="1" applyAlignment="1">
      <alignment horizontal="center"/>
    </xf>
    <xf numFmtId="165" fontId="3" fillId="0" borderId="0" xfId="2" applyNumberFormat="1" applyFont="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top"/>
    </xf>
    <xf numFmtId="0" fontId="4" fillId="0" borderId="3" xfId="0" applyFont="1" applyBorder="1" applyAlignment="1">
      <alignment horizontal="center"/>
    </xf>
    <xf numFmtId="3" fontId="3" fillId="0" borderId="0" xfId="0" applyNumberFormat="1" applyFont="1" applyBorder="1" applyAlignment="1">
      <alignment horizontal="left"/>
    </xf>
    <xf numFmtId="164" fontId="3" fillId="0" borderId="0" xfId="0" applyNumberFormat="1" applyFont="1" applyBorder="1" applyAlignment="1">
      <alignment horizontal="left"/>
    </xf>
    <xf numFmtId="0" fontId="3" fillId="0" borderId="0" xfId="0" applyFont="1" applyBorder="1" applyAlignment="1">
      <alignment horizontal="center"/>
    </xf>
    <xf numFmtId="0" fontId="4" fillId="0" borderId="4" xfId="0" applyFont="1" applyBorder="1" applyAlignment="1">
      <alignment horizontal="left"/>
    </xf>
    <xf numFmtId="0" fontId="3" fillId="0" borderId="4" xfId="0" applyFont="1" applyBorder="1" applyAlignment="1"/>
    <xf numFmtId="0" fontId="3" fillId="0" borderId="4" xfId="0" applyFont="1" applyBorder="1" applyAlignment="1">
      <alignment wrapText="1"/>
    </xf>
    <xf numFmtId="0" fontId="3" fillId="0" borderId="4" xfId="0" applyFont="1" applyBorder="1" applyAlignment="1">
      <alignment horizontal="left"/>
    </xf>
    <xf numFmtId="3" fontId="3" fillId="0" borderId="1" xfId="0" applyNumberFormat="1"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4" fillId="0" borderId="4" xfId="0" applyFont="1" applyBorder="1" applyAlignment="1"/>
    <xf numFmtId="0" fontId="3" fillId="0" borderId="4" xfId="0" applyFont="1" applyBorder="1"/>
    <xf numFmtId="0" fontId="3" fillId="0" borderId="0" xfId="0" applyFont="1" applyAlignment="1"/>
    <xf numFmtId="0" fontId="3" fillId="0" borderId="4" xfId="0" applyFont="1" applyBorder="1" applyAlignment="1">
      <alignment vertical="top"/>
    </xf>
    <xf numFmtId="0" fontId="4" fillId="0" borderId="4" xfId="0" applyFont="1" applyBorder="1" applyAlignment="1">
      <alignment vertical="top"/>
    </xf>
    <xf numFmtId="0" fontId="3" fillId="0" borderId="0" xfId="0" applyFont="1" applyAlignment="1">
      <alignment vertical="top"/>
    </xf>
    <xf numFmtId="0" fontId="5" fillId="0" borderId="0" xfId="2" applyFont="1" applyBorder="1" applyAlignment="1">
      <alignment horizontal="center" vertical="center"/>
    </xf>
    <xf numFmtId="0" fontId="8" fillId="0" borderId="0" xfId="2" applyFont="1" applyBorder="1" applyAlignment="1">
      <alignment horizontal="center" vertical="center"/>
    </xf>
    <xf numFmtId="0" fontId="2" fillId="0" borderId="0" xfId="2" applyAlignment="1">
      <alignment horizontal="center" vertical="center"/>
    </xf>
    <xf numFmtId="0" fontId="9" fillId="0" borderId="0" xfId="2" applyFont="1" applyBorder="1" applyAlignment="1">
      <alignment horizontal="center" vertical="center"/>
    </xf>
    <xf numFmtId="3" fontId="5" fillId="0" borderId="0" xfId="0" applyNumberFormat="1" applyFont="1" applyBorder="1" applyAlignment="1">
      <alignment horizontal="left"/>
    </xf>
    <xf numFmtId="165" fontId="5" fillId="0" borderId="0" xfId="2" applyNumberFormat="1" applyFont="1" applyBorder="1" applyAlignment="1">
      <alignment horizontal="left"/>
    </xf>
    <xf numFmtId="0" fontId="11" fillId="0" borderId="0" xfId="2" applyFont="1"/>
    <xf numFmtId="0" fontId="5" fillId="0" borderId="0" xfId="0" applyFont="1" applyBorder="1" applyAlignment="1"/>
    <xf numFmtId="0" fontId="5" fillId="0" borderId="0" xfId="0" applyFont="1"/>
    <xf numFmtId="0" fontId="5" fillId="0" borderId="0" xfId="0" applyFont="1" applyBorder="1" applyAlignment="1">
      <alignment horizontal="center"/>
    </xf>
    <xf numFmtId="0" fontId="5" fillId="0" borderId="0" xfId="0" applyFont="1" applyAlignment="1">
      <alignment horizontal="left"/>
    </xf>
    <xf numFmtId="166" fontId="5" fillId="0" borderId="0" xfId="0" applyNumberFormat="1" applyFont="1" applyAlignment="1">
      <alignment horizontal="left"/>
    </xf>
    <xf numFmtId="0" fontId="12" fillId="0" borderId="0" xfId="2" applyFont="1" applyBorder="1" applyAlignment="1">
      <alignment horizontal="center" vertical="center"/>
    </xf>
    <xf numFmtId="0" fontId="5" fillId="0" borderId="0" xfId="0" applyFont="1" applyBorder="1" applyAlignment="1">
      <alignment horizontal="left" indent="7"/>
    </xf>
    <xf numFmtId="167" fontId="3" fillId="0" borderId="0" xfId="0" applyNumberFormat="1" applyFont="1" applyAlignment="1">
      <alignment horizontal="left"/>
    </xf>
    <xf numFmtId="0" fontId="5" fillId="2" borderId="1" xfId="0" applyFont="1" applyFill="1" applyBorder="1" applyAlignment="1" applyProtection="1">
      <protection locked="0"/>
    </xf>
    <xf numFmtId="167" fontId="5" fillId="2" borderId="1" xfId="0" applyNumberFormat="1" applyFont="1" applyFill="1" applyBorder="1" applyAlignment="1" applyProtection="1">
      <alignment horizontal="right"/>
      <protection locked="0"/>
    </xf>
    <xf numFmtId="165" fontId="5" fillId="2" borderId="1" xfId="2" applyNumberFormat="1" applyFont="1" applyFill="1" applyBorder="1" applyAlignment="1" applyProtection="1">
      <alignment horizontal="right"/>
      <protection locked="0"/>
    </xf>
    <xf numFmtId="49" fontId="5" fillId="2" borderId="1" xfId="0" applyNumberFormat="1" applyFont="1" applyFill="1" applyBorder="1" applyAlignment="1" applyProtection="1">
      <alignment horizontal="right"/>
      <protection locked="0"/>
    </xf>
    <xf numFmtId="43" fontId="3" fillId="0" borderId="0" xfId="1" applyFont="1" applyAlignment="1">
      <alignment horizontal="center"/>
    </xf>
    <xf numFmtId="43" fontId="3" fillId="0" borderId="0" xfId="1" applyFont="1"/>
    <xf numFmtId="43" fontId="4" fillId="0" borderId="0" xfId="1" applyFont="1"/>
    <xf numFmtId="49" fontId="3" fillId="0" borderId="0" xfId="0" applyNumberFormat="1" applyFont="1" applyAlignment="1">
      <alignment horizontal="left"/>
    </xf>
    <xf numFmtId="3" fontId="3" fillId="0" borderId="0" xfId="0" applyNumberFormat="1" applyFont="1"/>
    <xf numFmtId="3" fontId="4" fillId="0" borderId="0" xfId="0" applyNumberFormat="1" applyFont="1"/>
    <xf numFmtId="3" fontId="4" fillId="0" borderId="0" xfId="0" applyNumberFormat="1" applyFont="1" applyAlignment="1"/>
    <xf numFmtId="3" fontId="3" fillId="0" borderId="0" xfId="0" applyNumberFormat="1" applyFont="1" applyAlignment="1">
      <alignment horizontal="right"/>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shrinkToFit="1"/>
    </xf>
    <xf numFmtId="3" fontId="3" fillId="0" borderId="1" xfId="0" applyNumberFormat="1" applyFont="1" applyBorder="1" applyAlignment="1">
      <alignment horizontal="right"/>
    </xf>
    <xf numFmtId="3" fontId="3" fillId="2" borderId="1" xfId="0" applyNumberFormat="1" applyFont="1" applyFill="1" applyBorder="1" applyAlignment="1" applyProtection="1">
      <protection locked="0"/>
    </xf>
    <xf numFmtId="3" fontId="3" fillId="2" borderId="1" xfId="0" applyNumberFormat="1" applyFont="1" applyFill="1" applyBorder="1" applyProtection="1">
      <protection locked="0"/>
    </xf>
    <xf numFmtId="3" fontId="3" fillId="0" borderId="0" xfId="0" applyNumberFormat="1" applyFont="1" applyAlignment="1"/>
    <xf numFmtId="3" fontId="3" fillId="0" borderId="1" xfId="0" applyNumberFormat="1" applyFont="1" applyBorder="1" applyAlignment="1"/>
    <xf numFmtId="3" fontId="3" fillId="0" borderId="0" xfId="0" applyNumberFormat="1" applyFont="1" applyBorder="1" applyAlignment="1"/>
    <xf numFmtId="3" fontId="3" fillId="0" borderId="0" xfId="0" applyNumberFormat="1" applyFont="1" applyBorder="1"/>
    <xf numFmtId="3" fontId="3" fillId="0" borderId="0" xfId="0" applyNumberFormat="1" applyFont="1" applyBorder="1" applyAlignment="1">
      <alignment horizontal="right"/>
    </xf>
    <xf numFmtId="3" fontId="3" fillId="0" borderId="1" xfId="0" applyNumberFormat="1" applyFont="1" applyBorder="1" applyAlignment="1">
      <alignment horizontal="right" vertical="center"/>
    </xf>
    <xf numFmtId="3" fontId="3" fillId="0" borderId="5" xfId="0" applyNumberFormat="1" applyFont="1" applyBorder="1" applyAlignment="1"/>
    <xf numFmtId="3" fontId="5" fillId="2" borderId="1" xfId="0" applyNumberFormat="1" applyFont="1" applyFill="1" applyBorder="1" applyAlignment="1" applyProtection="1">
      <protection locked="0"/>
    </xf>
    <xf numFmtId="0" fontId="13" fillId="0" borderId="0" xfId="2" applyFont="1" applyBorder="1" applyAlignment="1">
      <alignment horizontal="center"/>
    </xf>
    <xf numFmtId="3" fontId="3" fillId="3" borderId="1" xfId="0" applyNumberFormat="1" applyFont="1" applyFill="1" applyBorder="1" applyAlignment="1"/>
    <xf numFmtId="3" fontId="3" fillId="3" borderId="1" xfId="0" applyNumberFormat="1" applyFont="1" applyFill="1" applyBorder="1" applyAlignment="1">
      <alignment horizontal="right"/>
    </xf>
    <xf numFmtId="3" fontId="3" fillId="3" borderId="1" xfId="0" applyNumberFormat="1" applyFont="1" applyFill="1" applyBorder="1" applyAlignment="1">
      <alignment horizontal="right" vertical="center"/>
    </xf>
    <xf numFmtId="3" fontId="3" fillId="0" borderId="1" xfId="0" applyNumberFormat="1" applyFont="1" applyFill="1" applyBorder="1" applyAlignment="1" applyProtection="1">
      <protection locked="0"/>
    </xf>
    <xf numFmtId="3" fontId="14" fillId="0" borderId="0" xfId="0" applyNumberFormat="1" applyFont="1" applyAlignment="1">
      <alignment horizontal="right"/>
    </xf>
    <xf numFmtId="14" fontId="4" fillId="0" borderId="1" xfId="0" applyNumberFormat="1"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right" vertical="center"/>
    </xf>
    <xf numFmtId="0" fontId="17" fillId="0" borderId="6" xfId="0" applyFont="1" applyBorder="1" applyAlignment="1">
      <alignment vertical="center"/>
    </xf>
    <xf numFmtId="0" fontId="17" fillId="0" borderId="0" xfId="0" applyFont="1" applyAlignment="1">
      <alignment horizontal="justify" vertical="center" wrapText="1"/>
    </xf>
    <xf numFmtId="0" fontId="17" fillId="0" borderId="0" xfId="0" applyFont="1" applyAlignment="1">
      <alignment horizontal="right" vertical="center"/>
    </xf>
    <xf numFmtId="0" fontId="17" fillId="0" borderId="0" xfId="0" applyFont="1" applyAlignment="1">
      <alignment horizontal="left" vertical="center" wrapText="1"/>
    </xf>
    <xf numFmtId="14" fontId="17" fillId="0" borderId="0" xfId="0" applyNumberFormat="1" applyFont="1" applyFill="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vertical="center"/>
    </xf>
    <xf numFmtId="0" fontId="17" fillId="0" borderId="0" xfId="0" applyFont="1" applyFill="1" applyAlignment="1">
      <alignment horizontal="right" vertical="center"/>
    </xf>
    <xf numFmtId="0" fontId="17" fillId="5"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Alignment="1">
      <alignment vertical="center"/>
    </xf>
    <xf numFmtId="3"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9" fontId="17" fillId="0" borderId="0" xfId="3"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Fill="1" applyAlignment="1">
      <alignment horizontal="left" vertical="center" wrapText="1"/>
    </xf>
    <xf numFmtId="0" fontId="16" fillId="0" borderId="0" xfId="0" applyFont="1" applyAlignment="1">
      <alignment horizontal="left" vertical="center" wrapText="1"/>
    </xf>
    <xf numFmtId="0" fontId="22" fillId="0" borderId="0" xfId="0" applyFont="1"/>
    <xf numFmtId="0" fontId="23" fillId="0" borderId="0" xfId="0" applyFont="1" applyAlignment="1">
      <alignment horizontal="left" vertical="center"/>
    </xf>
    <xf numFmtId="0" fontId="24" fillId="4" borderId="18" xfId="0" applyFont="1" applyFill="1" applyBorder="1" applyAlignment="1">
      <alignment horizontal="left" vertical="center" wrapText="1"/>
    </xf>
    <xf numFmtId="0" fontId="24" fillId="4" borderId="26"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17" fillId="0" borderId="0" xfId="0" applyFont="1" applyFill="1" applyBorder="1" applyAlignment="1">
      <alignment vertical="center"/>
    </xf>
    <xf numFmtId="0" fontId="24" fillId="4" borderId="1" xfId="0" applyFont="1" applyFill="1" applyBorder="1" applyAlignment="1">
      <alignment horizontal="left" vertical="center" wrapText="1"/>
    </xf>
    <xf numFmtId="0" fontId="23" fillId="0" borderId="0" xfId="0" applyFont="1" applyFill="1" applyAlignment="1">
      <alignment horizontal="right"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vertical="center"/>
    </xf>
    <xf numFmtId="0" fontId="22" fillId="0" borderId="0" xfId="0" applyFont="1" applyAlignment="1">
      <alignment vertical="center"/>
    </xf>
    <xf numFmtId="0" fontId="23" fillId="0" borderId="0" xfId="0" applyFont="1" applyFill="1" applyAlignment="1">
      <alignment horizontal="left" vertical="center"/>
    </xf>
    <xf numFmtId="0" fontId="17" fillId="0" borderId="0" xfId="0" applyFont="1" applyFill="1" applyAlignment="1">
      <alignment horizontal="center" vertical="center" wrapText="1"/>
    </xf>
    <xf numFmtId="0" fontId="17" fillId="5" borderId="0" xfId="0" applyFont="1" applyFill="1" applyBorder="1" applyAlignment="1">
      <alignment horizontal="left" vertical="center"/>
    </xf>
    <xf numFmtId="0" fontId="17" fillId="0" borderId="0" xfId="0" applyFont="1" applyFill="1" applyBorder="1" applyAlignment="1">
      <alignment horizontal="left" vertical="center"/>
    </xf>
    <xf numFmtId="0" fontId="23" fillId="0" borderId="0" xfId="0" applyFont="1" applyFill="1" applyAlignment="1">
      <alignment vertical="center" wrapText="1"/>
    </xf>
    <xf numFmtId="0" fontId="19" fillId="0" borderId="6" xfId="0" applyFont="1" applyBorder="1" applyAlignment="1">
      <alignment horizontal="right" vertical="center"/>
    </xf>
    <xf numFmtId="0" fontId="19" fillId="0" borderId="6"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17" fillId="0" borderId="0" xfId="0" applyFont="1" applyAlignment="1">
      <alignment vertical="center" wrapText="1"/>
    </xf>
    <xf numFmtId="0" fontId="26" fillId="0" borderId="0" xfId="0" applyFont="1" applyAlignment="1"/>
    <xf numFmtId="0" fontId="17" fillId="0" borderId="0" xfId="0" applyFont="1" applyAlignment="1">
      <alignment horizontal="right" vertical="top"/>
    </xf>
    <xf numFmtId="0" fontId="17" fillId="0" borderId="0" xfId="0" applyFont="1" applyAlignment="1">
      <alignment vertical="top"/>
    </xf>
    <xf numFmtId="0" fontId="28" fillId="0" borderId="0" xfId="0" applyFont="1"/>
    <xf numFmtId="0" fontId="18" fillId="0" borderId="0" xfId="0" applyFont="1" applyAlignment="1"/>
    <xf numFmtId="0" fontId="26" fillId="0" borderId="0" xfId="0" applyFont="1" applyBorder="1" applyAlignment="1">
      <alignment vertical="center"/>
    </xf>
    <xf numFmtId="0" fontId="16" fillId="0" borderId="0" xfId="0" applyFont="1" applyBorder="1" applyAlignment="1">
      <alignment vertical="center"/>
    </xf>
    <xf numFmtId="0" fontId="17" fillId="0" borderId="0" xfId="0" applyFont="1" applyFill="1" applyAlignment="1">
      <alignment horizontal="right" vertical="top"/>
    </xf>
    <xf numFmtId="0" fontId="23" fillId="0" borderId="0" xfId="0" applyFont="1" applyAlignment="1">
      <alignment vertical="center" wrapText="1"/>
    </xf>
    <xf numFmtId="0" fontId="17" fillId="0" borderId="0" xfId="0" applyFont="1" applyAlignment="1">
      <alignment horizontal="right" vertical="center" wrapText="1"/>
    </xf>
    <xf numFmtId="0" fontId="31" fillId="0" borderId="0" xfId="0" applyFont="1" applyAlignment="1">
      <alignment vertical="center"/>
    </xf>
    <xf numFmtId="0" fontId="28" fillId="0" borderId="0" xfId="0" applyFont="1" applyAlignment="1">
      <alignment horizontal="left" vertical="center"/>
    </xf>
    <xf numFmtId="0" fontId="30" fillId="0" borderId="0" xfId="0" applyFont="1" applyAlignment="1">
      <alignment horizontal="left" vertical="center"/>
    </xf>
    <xf numFmtId="0" fontId="17" fillId="0" borderId="0" xfId="0" applyFont="1"/>
    <xf numFmtId="0" fontId="17" fillId="0" borderId="0" xfId="0" applyFont="1" applyAlignment="1">
      <alignment horizontal="left"/>
    </xf>
    <xf numFmtId="0" fontId="17" fillId="0" borderId="6" xfId="0" applyFont="1" applyBorder="1"/>
    <xf numFmtId="0" fontId="33" fillId="0" borderId="0" xfId="0" applyFont="1"/>
    <xf numFmtId="9" fontId="33" fillId="0" borderId="0" xfId="3" applyFont="1" applyFill="1" applyBorder="1" applyAlignment="1">
      <alignment horizontal="center"/>
    </xf>
    <xf numFmtId="9" fontId="33" fillId="0" borderId="0" xfId="3" applyFont="1" applyFill="1" applyBorder="1" applyAlignment="1"/>
    <xf numFmtId="0" fontId="23" fillId="0" borderId="0" xfId="0" applyFont="1" applyFill="1" applyBorder="1" applyAlignment="1">
      <alignment horizontal="left"/>
    </xf>
    <xf numFmtId="9" fontId="23" fillId="0" borderId="0" xfId="3" applyFont="1" applyFill="1" applyBorder="1" applyAlignment="1">
      <alignment horizontal="center"/>
    </xf>
    <xf numFmtId="1" fontId="23" fillId="0" borderId="0" xfId="3" applyNumberFormat="1" applyFont="1" applyFill="1" applyBorder="1" applyAlignment="1">
      <alignment horizontal="center"/>
    </xf>
    <xf numFmtId="0" fontId="17" fillId="0" borderId="0" xfId="0" applyFont="1" applyFill="1"/>
    <xf numFmtId="0" fontId="17" fillId="0" borderId="0" xfId="0" applyFont="1" applyFill="1" applyBorder="1" applyAlignment="1"/>
    <xf numFmtId="3" fontId="17" fillId="0" borderId="0" xfId="0" applyNumberFormat="1" applyFont="1" applyFill="1" applyBorder="1" applyAlignment="1">
      <alignment horizontal="right"/>
    </xf>
    <xf numFmtId="3" fontId="17" fillId="0" borderId="0" xfId="0" applyNumberFormat="1" applyFont="1" applyFill="1" applyBorder="1" applyAlignment="1"/>
    <xf numFmtId="0" fontId="17" fillId="0" borderId="0" xfId="0" applyFont="1" applyFill="1" applyBorder="1" applyAlignment="1">
      <alignment horizontal="right"/>
    </xf>
    <xf numFmtId="0" fontId="18" fillId="0" borderId="5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68" fontId="23" fillId="0" borderId="21" xfId="0" applyNumberFormat="1" applyFont="1" applyFill="1" applyBorder="1" applyAlignment="1">
      <alignment vertical="center"/>
    </xf>
    <xf numFmtId="0" fontId="17" fillId="0" borderId="55" xfId="0" applyFont="1" applyFill="1" applyBorder="1" applyAlignment="1">
      <alignment horizontal="left" vertical="center"/>
    </xf>
    <xf numFmtId="0" fontId="17" fillId="0" borderId="56" xfId="0" applyFont="1" applyFill="1" applyBorder="1" applyAlignment="1">
      <alignment horizontal="left" vertical="center"/>
    </xf>
    <xf numFmtId="168" fontId="23" fillId="0" borderId="35" xfId="0" applyNumberFormat="1" applyFont="1" applyFill="1" applyBorder="1" applyAlignment="1">
      <alignment vertical="center"/>
    </xf>
    <xf numFmtId="168" fontId="34" fillId="0" borderId="0" xfId="0" applyNumberFormat="1" applyFont="1" applyFill="1" applyAlignment="1">
      <alignment vertical="top"/>
    </xf>
    <xf numFmtId="0" fontId="23" fillId="0" borderId="0" xfId="0" applyFont="1" applyFill="1" applyAlignment="1">
      <alignment vertical="top"/>
    </xf>
    <xf numFmtId="168" fontId="23" fillId="0" borderId="22" xfId="0" applyNumberFormat="1" applyFont="1" applyFill="1" applyBorder="1" applyAlignment="1">
      <alignment vertical="center"/>
    </xf>
    <xf numFmtId="168" fontId="23" fillId="0" borderId="39" xfId="0" applyNumberFormat="1" applyFont="1" applyFill="1" applyBorder="1" applyAlignment="1">
      <alignment vertical="center"/>
    </xf>
    <xf numFmtId="168" fontId="23" fillId="0" borderId="57" xfId="0" applyNumberFormat="1" applyFont="1" applyFill="1" applyBorder="1" applyAlignment="1">
      <alignment vertical="center"/>
    </xf>
    <xf numFmtId="168" fontId="23" fillId="0" borderId="27" xfId="0" applyNumberFormat="1" applyFont="1" applyFill="1" applyBorder="1" applyAlignment="1">
      <alignment vertical="center"/>
    </xf>
    <xf numFmtId="168" fontId="23" fillId="0" borderId="0" xfId="0" applyNumberFormat="1" applyFont="1" applyFill="1" applyBorder="1" applyAlignment="1">
      <alignment vertical="center"/>
    </xf>
    <xf numFmtId="0" fontId="17" fillId="0" borderId="0" xfId="0" applyFont="1" applyFill="1" applyBorder="1" applyAlignment="1">
      <alignment horizontal="left"/>
    </xf>
    <xf numFmtId="0" fontId="17" fillId="0" borderId="0" xfId="0" applyFont="1" applyAlignment="1">
      <alignment horizontal="right"/>
    </xf>
    <xf numFmtId="49" fontId="17" fillId="0" borderId="0" xfId="0" applyNumberFormat="1" applyFont="1" applyAlignment="1">
      <alignment horizontal="left" vertical="top" wrapText="1"/>
    </xf>
    <xf numFmtId="49" fontId="25" fillId="0" borderId="8" xfId="0" applyNumberFormat="1" applyFont="1" applyFill="1" applyBorder="1" applyAlignment="1">
      <alignment horizontal="left" vertical="top" wrapText="1"/>
    </xf>
    <xf numFmtId="49" fontId="25" fillId="0" borderId="9" xfId="0" applyNumberFormat="1" applyFont="1" applyFill="1" applyBorder="1" applyAlignment="1">
      <alignment horizontal="left" vertical="top" wrapText="1"/>
    </xf>
    <xf numFmtId="0" fontId="19" fillId="0" borderId="0" xfId="0" applyFont="1" applyAlignment="1">
      <alignment horizontal="right"/>
    </xf>
    <xf numFmtId="3" fontId="17" fillId="0" borderId="0" xfId="0" applyNumberFormat="1" applyFont="1" applyBorder="1" applyAlignment="1"/>
    <xf numFmtId="14" fontId="16" fillId="0" borderId="54" xfId="0" applyNumberFormat="1" applyFont="1" applyBorder="1" applyAlignment="1">
      <alignment horizontal="center"/>
    </xf>
    <xf numFmtId="0" fontId="16" fillId="0" borderId="58" xfId="0" applyFont="1" applyBorder="1" applyAlignment="1">
      <alignment horizontal="center"/>
    </xf>
    <xf numFmtId="3" fontId="17" fillId="0" borderId="3" xfId="0" applyNumberFormat="1" applyFont="1" applyBorder="1" applyAlignment="1">
      <alignment vertical="center"/>
    </xf>
    <xf numFmtId="10" fontId="23" fillId="0" borderId="11" xfId="0" applyNumberFormat="1" applyFont="1" applyFill="1" applyBorder="1" applyAlignment="1">
      <alignment horizontal="center" vertical="center"/>
    </xf>
    <xf numFmtId="10" fontId="23" fillId="0" borderId="59" xfId="0" applyNumberFormat="1" applyFont="1" applyFill="1" applyBorder="1" applyAlignment="1">
      <alignment horizontal="center" vertical="center"/>
    </xf>
    <xf numFmtId="3" fontId="17" fillId="0" borderId="51" xfId="0" applyNumberFormat="1" applyFont="1" applyBorder="1" applyAlignment="1">
      <alignment vertical="center"/>
    </xf>
    <xf numFmtId="10" fontId="23" fillId="0" borderId="16" xfId="0" applyNumberFormat="1" applyFont="1" applyFill="1" applyBorder="1" applyAlignment="1">
      <alignment horizontal="center" vertical="center"/>
    </xf>
    <xf numFmtId="3" fontId="16" fillId="0" borderId="13" xfId="0" applyNumberFormat="1" applyFont="1" applyBorder="1" applyAlignment="1">
      <alignment vertical="center"/>
    </xf>
    <xf numFmtId="10" fontId="18" fillId="0" borderId="16" xfId="0" applyNumberFormat="1" applyFont="1" applyFill="1" applyBorder="1" applyAlignment="1">
      <alignment horizontal="center" vertical="center"/>
    </xf>
    <xf numFmtId="3" fontId="36" fillId="0" borderId="0" xfId="0" applyNumberFormat="1" applyFont="1" applyFill="1"/>
    <xf numFmtId="3" fontId="17" fillId="0" borderId="0" xfId="0" applyNumberFormat="1" applyFont="1"/>
    <xf numFmtId="0" fontId="24" fillId="0" borderId="0" xfId="0" applyFont="1" applyFill="1"/>
    <xf numFmtId="3" fontId="16" fillId="0" borderId="54" xfId="0" applyNumberFormat="1" applyFont="1" applyBorder="1"/>
    <xf numFmtId="10" fontId="18" fillId="0" borderId="58" xfId="0" applyNumberFormat="1" applyFont="1" applyFill="1" applyBorder="1" applyAlignment="1">
      <alignment horizontal="center" vertical="center"/>
    </xf>
    <xf numFmtId="49" fontId="24" fillId="0" borderId="0" xfId="0" applyNumberFormat="1" applyFont="1" applyFill="1" applyAlignment="1">
      <alignment horizontal="left" vertical="top" wrapText="1"/>
    </xf>
    <xf numFmtId="0" fontId="23" fillId="0" borderId="0" xfId="0" applyFont="1" applyFill="1"/>
    <xf numFmtId="49" fontId="17" fillId="0" borderId="0" xfId="0" applyNumberFormat="1" applyFont="1" applyAlignment="1">
      <alignment horizontal="right" vertical="top"/>
    </xf>
    <xf numFmtId="49" fontId="17" fillId="0" borderId="0" xfId="0" applyNumberFormat="1" applyFont="1" applyAlignment="1">
      <alignment horizontal="right"/>
    </xf>
    <xf numFmtId="0" fontId="37" fillId="0" borderId="0" xfId="0" applyFont="1" applyFill="1"/>
    <xf numFmtId="3" fontId="23" fillId="0" borderId="0" xfId="0" applyNumberFormat="1" applyFont="1" applyFill="1"/>
    <xf numFmtId="0" fontId="39" fillId="0" borderId="0" xfId="0" applyFont="1" applyFill="1" applyAlignment="1">
      <alignment horizontal="left" wrapText="1"/>
    </xf>
    <xf numFmtId="10" fontId="23" fillId="0" borderId="68" xfId="0" applyNumberFormat="1" applyFont="1" applyFill="1" applyBorder="1" applyAlignment="1">
      <alignment horizontal="center" vertical="center"/>
    </xf>
    <xf numFmtId="0" fontId="35" fillId="0" borderId="0" xfId="0" applyFont="1" applyFill="1"/>
    <xf numFmtId="3" fontId="24" fillId="0" borderId="0" xfId="0" applyNumberFormat="1" applyFont="1" applyFill="1"/>
    <xf numFmtId="3" fontId="17" fillId="0" borderId="0" xfId="0" applyNumberFormat="1" applyFont="1" applyFill="1"/>
    <xf numFmtId="14" fontId="16" fillId="0" borderId="0" xfId="0" applyNumberFormat="1" applyFont="1" applyFill="1" applyBorder="1" applyAlignment="1">
      <alignment horizontal="left" vertical="center" wrapText="1"/>
    </xf>
    <xf numFmtId="0" fontId="33" fillId="0" borderId="0" xfId="0" applyFont="1" applyFill="1" applyBorder="1" applyAlignment="1">
      <alignment horizontal="left" vertical="center" wrapText="1"/>
    </xf>
    <xf numFmtId="10" fontId="23" fillId="0" borderId="52" xfId="0" applyNumberFormat="1" applyFont="1" applyFill="1" applyBorder="1" applyAlignment="1">
      <alignment horizontal="center" vertical="center"/>
    </xf>
    <xf numFmtId="0" fontId="17" fillId="0" borderId="0" xfId="0" applyFont="1" applyFill="1" applyBorder="1"/>
    <xf numFmtId="10" fontId="23" fillId="0" borderId="53" xfId="0" applyNumberFormat="1" applyFont="1" applyFill="1" applyBorder="1" applyAlignment="1">
      <alignment horizontal="center" vertical="center"/>
    </xf>
    <xf numFmtId="3" fontId="16" fillId="0" borderId="7" xfId="0" applyNumberFormat="1" applyFont="1" applyBorder="1" applyAlignment="1">
      <alignment vertical="center"/>
    </xf>
    <xf numFmtId="3" fontId="16" fillId="0" borderId="8" xfId="0" applyNumberFormat="1" applyFont="1" applyBorder="1" applyAlignment="1">
      <alignment vertical="center"/>
    </xf>
    <xf numFmtId="0" fontId="16" fillId="0" borderId="30" xfId="0" applyFont="1" applyFill="1" applyBorder="1"/>
    <xf numFmtId="0" fontId="16" fillId="0" borderId="0" xfId="0" applyFont="1" applyFill="1" applyBorder="1"/>
    <xf numFmtId="0" fontId="20" fillId="0" borderId="0" xfId="0" applyFont="1"/>
    <xf numFmtId="0" fontId="19" fillId="0" borderId="6" xfId="0" applyFont="1" applyBorder="1" applyAlignment="1">
      <alignment horizontal="left"/>
    </xf>
    <xf numFmtId="0" fontId="16" fillId="0" borderId="6" xfId="0" applyFont="1" applyBorder="1" applyAlignment="1">
      <alignment horizontal="left"/>
    </xf>
    <xf numFmtId="0" fontId="17" fillId="5" borderId="0" xfId="0" applyFont="1" applyFill="1"/>
    <xf numFmtId="3" fontId="41" fillId="0" borderId="0" xfId="0" applyNumberFormat="1" applyFont="1" applyFill="1"/>
    <xf numFmtId="0" fontId="25" fillId="5" borderId="28" xfId="0" applyFont="1" applyFill="1" applyBorder="1" applyAlignment="1">
      <alignment horizontal="left"/>
    </xf>
    <xf numFmtId="0" fontId="25" fillId="5" borderId="30" xfId="0" applyFont="1" applyFill="1" applyBorder="1"/>
    <xf numFmtId="49" fontId="24" fillId="5" borderId="0" xfId="0" applyNumberFormat="1" applyFont="1" applyFill="1" applyAlignment="1">
      <alignment horizontal="left" vertical="top" wrapText="1"/>
    </xf>
    <xf numFmtId="3" fontId="16" fillId="0" borderId="54" xfId="0" applyNumberFormat="1" applyFont="1" applyFill="1" applyBorder="1"/>
    <xf numFmtId="0" fontId="16" fillId="0" borderId="0" xfId="0" applyFont="1" applyFill="1" applyBorder="1" applyAlignment="1">
      <alignment horizontal="left"/>
    </xf>
    <xf numFmtId="3" fontId="23" fillId="0" borderId="0" xfId="0" applyNumberFormat="1" applyFont="1" applyFill="1" applyAlignment="1">
      <alignment horizontal="right"/>
    </xf>
    <xf numFmtId="3" fontId="16" fillId="0" borderId="58" xfId="0" applyNumberFormat="1" applyFont="1" applyFill="1" applyBorder="1" applyAlignment="1">
      <alignment vertical="center"/>
    </xf>
    <xf numFmtId="0" fontId="16" fillId="0" borderId="0" xfId="0" applyNumberFormat="1" applyFont="1" applyFill="1" applyBorder="1" applyAlignment="1">
      <alignment horizontal="left" vertical="center" wrapText="1"/>
    </xf>
    <xf numFmtId="0" fontId="16" fillId="0" borderId="0" xfId="0" applyFont="1" applyAlignment="1">
      <alignment horizontal="right"/>
    </xf>
    <xf numFmtId="0" fontId="16" fillId="0" borderId="0" xfId="0" applyFont="1" applyBorder="1" applyAlignment="1">
      <alignment horizontal="left"/>
    </xf>
    <xf numFmtId="0" fontId="43" fillId="0" borderId="0" xfId="0" applyFont="1" applyFill="1"/>
    <xf numFmtId="3" fontId="16" fillId="0" borderId="0" xfId="0" applyNumberFormat="1" applyFont="1" applyBorder="1" applyAlignment="1">
      <alignment vertical="center"/>
    </xf>
    <xf numFmtId="10" fontId="18" fillId="0" borderId="0" xfId="0" applyNumberFormat="1" applyFont="1" applyFill="1" applyBorder="1" applyAlignment="1">
      <alignment horizontal="center" vertical="center"/>
    </xf>
    <xf numFmtId="0" fontId="16" fillId="0" borderId="0" xfId="0" applyFont="1" applyFill="1" applyAlignment="1">
      <alignment horizontal="right"/>
    </xf>
    <xf numFmtId="0" fontId="16" fillId="0" borderId="6" xfId="0" applyFont="1" applyFill="1" applyBorder="1" applyAlignment="1">
      <alignment horizontal="left"/>
    </xf>
    <xf numFmtId="3" fontId="24" fillId="0" borderId="0" xfId="0" applyNumberFormat="1" applyFont="1" applyFill="1" applyAlignment="1">
      <alignment horizontal="right"/>
    </xf>
    <xf numFmtId="3" fontId="18" fillId="0" borderId="67" xfId="0" applyNumberFormat="1" applyFont="1" applyFill="1" applyBorder="1"/>
    <xf numFmtId="3" fontId="17" fillId="0" borderId="53" xfId="0" applyNumberFormat="1" applyFont="1" applyFill="1" applyBorder="1"/>
    <xf numFmtId="3" fontId="44" fillId="0" borderId="67" xfId="0" applyNumberFormat="1" applyFont="1" applyFill="1" applyBorder="1"/>
    <xf numFmtId="0" fontId="17" fillId="0" borderId="52" xfId="0" applyFont="1" applyFill="1" applyBorder="1" applyAlignment="1">
      <alignment horizontal="left"/>
    </xf>
    <xf numFmtId="3" fontId="17" fillId="0" borderId="52" xfId="0" applyNumberFormat="1" applyFont="1" applyFill="1" applyBorder="1"/>
    <xf numFmtId="3" fontId="17" fillId="0" borderId="66" xfId="0" applyNumberFormat="1" applyFont="1" applyFill="1" applyBorder="1"/>
    <xf numFmtId="3" fontId="16" fillId="0" borderId="30" xfId="0" applyNumberFormat="1" applyFont="1" applyFill="1" applyBorder="1"/>
    <xf numFmtId="3" fontId="17" fillId="0" borderId="0" xfId="0" applyNumberFormat="1" applyFont="1" applyFill="1" applyBorder="1"/>
    <xf numFmtId="3" fontId="16" fillId="0" borderId="0" xfId="0" applyNumberFormat="1" applyFont="1" applyFill="1" applyBorder="1"/>
    <xf numFmtId="0" fontId="17" fillId="0" borderId="0" xfId="0" applyFont="1" applyFill="1" applyBorder="1" applyAlignment="1">
      <alignment horizontal="center"/>
    </xf>
    <xf numFmtId="49" fontId="17" fillId="0" borderId="0" xfId="0" applyNumberFormat="1" applyFont="1" applyFill="1" applyBorder="1" applyAlignment="1"/>
    <xf numFmtId="49" fontId="17" fillId="0" borderId="0" xfId="0" applyNumberFormat="1" applyFont="1" applyFill="1" applyBorder="1" applyAlignment="1">
      <alignment horizontal="left"/>
    </xf>
    <xf numFmtId="0" fontId="16" fillId="0" borderId="6" xfId="0" applyFont="1" applyBorder="1" applyAlignment="1">
      <alignment horizontal="right"/>
    </xf>
    <xf numFmtId="0" fontId="18" fillId="0" borderId="0" xfId="0" applyFont="1"/>
    <xf numFmtId="10" fontId="17" fillId="0" borderId="22" xfId="3" applyNumberFormat="1" applyFont="1" applyBorder="1" applyAlignment="1">
      <alignment horizontal="center" vertical="center"/>
    </xf>
    <xf numFmtId="10" fontId="17" fillId="0" borderId="40" xfId="3" applyNumberFormat="1" applyFont="1" applyBorder="1" applyAlignment="1">
      <alignment horizontal="center" vertical="center"/>
    </xf>
    <xf numFmtId="10" fontId="17" fillId="0" borderId="21" xfId="3" applyNumberFormat="1" applyFont="1" applyBorder="1" applyAlignment="1">
      <alignment horizontal="center" vertical="center"/>
    </xf>
    <xf numFmtId="10" fontId="17" fillId="0" borderId="25" xfId="3" applyNumberFormat="1" applyFont="1" applyBorder="1" applyAlignment="1">
      <alignment horizontal="center" vertical="center"/>
    </xf>
    <xf numFmtId="10" fontId="17" fillId="0" borderId="43" xfId="3" applyNumberFormat="1" applyFont="1" applyBorder="1" applyAlignment="1">
      <alignment horizontal="center" vertical="center"/>
    </xf>
    <xf numFmtId="4" fontId="17" fillId="0" borderId="46" xfId="0" applyNumberFormat="1" applyFont="1" applyBorder="1" applyAlignment="1">
      <alignment horizontal="center" vertical="center"/>
    </xf>
    <xf numFmtId="10" fontId="17" fillId="0" borderId="3" xfId="3" applyNumberFormat="1" applyFont="1" applyBorder="1" applyAlignment="1">
      <alignment horizontal="center" vertical="center"/>
    </xf>
    <xf numFmtId="10" fontId="17" fillId="0" borderId="51" xfId="3" applyNumberFormat="1" applyFont="1" applyBorder="1" applyAlignment="1">
      <alignment horizontal="center" vertical="center"/>
    </xf>
    <xf numFmtId="10" fontId="17" fillId="0" borderId="0" xfId="3" applyNumberFormat="1" applyFont="1" applyBorder="1" applyAlignment="1">
      <alignment horizontal="center" vertical="center"/>
    </xf>
    <xf numFmtId="10" fontId="23" fillId="0" borderId="0" xfId="0" applyNumberFormat="1" applyFont="1" applyFill="1" applyBorder="1" applyAlignment="1">
      <alignment horizontal="center" vertical="center"/>
    </xf>
    <xf numFmtId="4" fontId="17" fillId="0" borderId="0" xfId="0" applyNumberFormat="1" applyFont="1" applyBorder="1" applyAlignment="1">
      <alignment horizontal="center" vertical="center"/>
    </xf>
    <xf numFmtId="3" fontId="17" fillId="0" borderId="0" xfId="0" applyNumberFormat="1" applyFont="1" applyAlignment="1"/>
    <xf numFmtId="3" fontId="17" fillId="0" borderId="0" xfId="0" applyNumberFormat="1" applyFont="1" applyAlignment="1">
      <alignment horizontal="center"/>
    </xf>
    <xf numFmtId="170"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71" fontId="4" fillId="0" borderId="1" xfId="0" applyNumberFormat="1" applyFont="1" applyBorder="1" applyAlignment="1">
      <alignment horizontal="center" vertical="center" wrapText="1"/>
    </xf>
    <xf numFmtId="3" fontId="15" fillId="0" borderId="1" xfId="0" applyNumberFormat="1" applyFont="1" applyBorder="1" applyAlignment="1">
      <alignment horizontal="right"/>
    </xf>
    <xf numFmtId="171" fontId="4" fillId="0" borderId="1" xfId="0" applyNumberFormat="1" applyFont="1" applyBorder="1" applyAlignment="1">
      <alignment horizontal="center" vertical="center"/>
    </xf>
    <xf numFmtId="168" fontId="23" fillId="6" borderId="1" xfId="0" applyNumberFormat="1" applyFont="1" applyFill="1" applyBorder="1" applyAlignment="1">
      <alignment vertical="center"/>
    </xf>
    <xf numFmtId="168" fontId="23" fillId="6" borderId="21" xfId="0" applyNumberFormat="1" applyFont="1" applyFill="1" applyBorder="1" applyAlignment="1">
      <alignment vertical="center"/>
    </xf>
    <xf numFmtId="168" fontId="23" fillId="6" borderId="62" xfId="0" applyNumberFormat="1" applyFont="1" applyFill="1" applyBorder="1" applyAlignment="1">
      <alignment vertical="center"/>
    </xf>
    <xf numFmtId="168" fontId="23" fillId="6" borderId="19" xfId="0" applyNumberFormat="1" applyFont="1" applyFill="1" applyBorder="1" applyAlignment="1">
      <alignment vertical="center"/>
    </xf>
    <xf numFmtId="3" fontId="17" fillId="5" borderId="40" xfId="0" applyNumberFormat="1" applyFont="1" applyFill="1" applyBorder="1" applyAlignment="1">
      <alignment vertical="center"/>
    </xf>
    <xf numFmtId="3" fontId="16" fillId="0" borderId="7" xfId="0" applyNumberFormat="1" applyFont="1" applyFill="1" applyBorder="1" applyAlignment="1">
      <alignment vertical="center"/>
    </xf>
    <xf numFmtId="0" fontId="25" fillId="5" borderId="58" xfId="0" applyFont="1" applyFill="1" applyBorder="1" applyAlignment="1">
      <alignment horizontal="left"/>
    </xf>
    <xf numFmtId="0" fontId="17" fillId="6" borderId="67" xfId="0" applyFont="1" applyFill="1" applyBorder="1"/>
    <xf numFmtId="0" fontId="19" fillId="0" borderId="6" xfId="0" applyFont="1" applyBorder="1" applyAlignment="1">
      <alignment horizontal="left"/>
    </xf>
    <xf numFmtId="3" fontId="47" fillId="0" borderId="0" xfId="0" applyNumberFormat="1" applyFont="1" applyBorder="1" applyAlignment="1">
      <alignment horizontal="left"/>
    </xf>
    <xf numFmtId="0" fontId="5" fillId="0" borderId="0" xfId="0" applyFont="1" applyAlignment="1">
      <alignment horizontal="center"/>
    </xf>
    <xf numFmtId="0" fontId="0" fillId="0" borderId="0" xfId="0" applyAlignment="1"/>
    <xf numFmtId="0" fontId="48" fillId="0" borderId="0" xfId="0" applyFont="1" applyAlignment="1">
      <alignment horizontal="left"/>
    </xf>
    <xf numFmtId="0" fontId="48"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3" fillId="0" borderId="1" xfId="0" applyFont="1" applyBorder="1" applyAlignment="1">
      <alignment horizontal="right"/>
    </xf>
    <xf numFmtId="0" fontId="3" fillId="0" borderId="1" xfId="0" applyFont="1" applyBorder="1" applyAlignment="1"/>
    <xf numFmtId="0" fontId="3" fillId="0" borderId="0" xfId="0" applyFont="1" applyBorder="1"/>
    <xf numFmtId="0" fontId="3" fillId="0" borderId="0" xfId="0" applyFont="1" applyBorder="1" applyAlignment="1">
      <alignment horizontal="right"/>
    </xf>
    <xf numFmtId="14" fontId="4" fillId="0" borderId="0" xfId="0" applyNumberFormat="1" applyFont="1"/>
    <xf numFmtId="0" fontId="3" fillId="0" borderId="0" xfId="0" applyFont="1" applyAlignment="1">
      <alignment horizontal="right"/>
    </xf>
    <xf numFmtId="0" fontId="49" fillId="0" borderId="0" xfId="0" applyFont="1"/>
    <xf numFmtId="0" fontId="3" fillId="0" borderId="1" xfId="0" applyFont="1" applyBorder="1" applyAlignment="1">
      <alignment horizontal="right" vertical="center"/>
    </xf>
    <xf numFmtId="0" fontId="3" fillId="0" borderId="5" xfId="0" applyFont="1" applyBorder="1" applyAlignment="1"/>
    <xf numFmtId="49" fontId="5" fillId="0" borderId="0" xfId="0" applyNumberFormat="1" applyFont="1" applyAlignment="1">
      <alignment horizontal="left"/>
    </xf>
    <xf numFmtId="0" fontId="47" fillId="0" borderId="0" xfId="0" applyFont="1" applyBorder="1" applyAlignment="1">
      <alignment horizontal="center"/>
    </xf>
    <xf numFmtId="174" fontId="5" fillId="0" borderId="0" xfId="2" applyNumberFormat="1" applyFont="1" applyBorder="1" applyAlignment="1">
      <alignment horizontal="left"/>
    </xf>
    <xf numFmtId="0" fontId="0" fillId="0" borderId="1" xfId="0" applyBorder="1"/>
    <xf numFmtId="0" fontId="48" fillId="0" borderId="1" xfId="0" applyFont="1" applyBorder="1" applyAlignment="1">
      <alignment horizontal="center" vertical="center"/>
    </xf>
    <xf numFmtId="0" fontId="4" fillId="0" borderId="1" xfId="0" applyFont="1" applyBorder="1" applyAlignment="1">
      <alignment horizontal="center"/>
    </xf>
    <xf numFmtId="174" fontId="3" fillId="0" borderId="0" xfId="2" applyNumberFormat="1" applyFont="1" applyBorder="1" applyAlignment="1">
      <alignment horizontal="left"/>
    </xf>
    <xf numFmtId="0" fontId="3" fillId="0" borderId="1" xfId="0" applyFont="1" applyBorder="1" applyAlignment="1">
      <alignment horizontal="center" vertical="top"/>
    </xf>
    <xf numFmtId="0" fontId="3" fillId="0" borderId="1" xfId="0" applyFont="1" applyBorder="1" applyAlignment="1">
      <alignment horizontal="center" vertical="center"/>
    </xf>
    <xf numFmtId="168" fontId="23" fillId="6" borderId="2" xfId="0" applyNumberFormat="1" applyFont="1" applyFill="1" applyBorder="1" applyAlignment="1">
      <alignment vertical="center"/>
    </xf>
    <xf numFmtId="168" fontId="23" fillId="6" borderId="48" xfId="0" applyNumberFormat="1" applyFont="1" applyFill="1" applyBorder="1" applyAlignment="1">
      <alignment vertical="center"/>
    </xf>
    <xf numFmtId="168" fontId="23" fillId="6" borderId="0" xfId="0" applyNumberFormat="1" applyFont="1" applyFill="1" applyBorder="1" applyAlignment="1">
      <alignment vertical="center"/>
    </xf>
    <xf numFmtId="168" fontId="23" fillId="0" borderId="52" xfId="0" applyNumberFormat="1" applyFont="1" applyFill="1" applyBorder="1" applyAlignment="1">
      <alignment vertical="center"/>
    </xf>
    <xf numFmtId="168" fontId="23" fillId="0" borderId="53" xfId="0" applyNumberFormat="1" applyFont="1" applyFill="1" applyBorder="1" applyAlignment="1">
      <alignment vertical="center"/>
    </xf>
    <xf numFmtId="168" fontId="23" fillId="0" borderId="67" xfId="0" applyNumberFormat="1" applyFont="1" applyFill="1" applyBorder="1" applyAlignment="1">
      <alignment vertical="center"/>
    </xf>
    <xf numFmtId="168" fontId="23" fillId="6" borderId="33" xfId="0" applyNumberFormat="1" applyFont="1" applyFill="1" applyBorder="1" applyAlignment="1">
      <alignment vertical="center"/>
    </xf>
    <xf numFmtId="168" fontId="23" fillId="6" borderId="34" xfId="0" applyNumberFormat="1" applyFont="1" applyFill="1" applyBorder="1" applyAlignment="1">
      <alignment vertical="center"/>
    </xf>
    <xf numFmtId="168" fontId="23" fillId="6" borderId="36" xfId="0" applyNumberFormat="1" applyFont="1" applyFill="1" applyBorder="1" applyAlignment="1">
      <alignment vertical="center"/>
    </xf>
    <xf numFmtId="168" fontId="23" fillId="6" borderId="40" xfId="0" applyNumberFormat="1" applyFont="1" applyFill="1" applyBorder="1" applyAlignment="1">
      <alignment vertical="center"/>
    </xf>
    <xf numFmtId="168" fontId="23" fillId="6" borderId="12" xfId="0" applyNumberFormat="1" applyFont="1" applyFill="1" applyBorder="1" applyAlignment="1">
      <alignment vertical="center"/>
    </xf>
    <xf numFmtId="168" fontId="23" fillId="6" borderId="13" xfId="0" applyNumberFormat="1" applyFont="1" applyFill="1" applyBorder="1" applyAlignment="1">
      <alignment vertical="center"/>
    </xf>
    <xf numFmtId="168" fontId="23" fillId="6" borderId="27" xfId="0" applyNumberFormat="1" applyFont="1" applyFill="1" applyBorder="1" applyAlignment="1">
      <alignment vertical="center"/>
    </xf>
    <xf numFmtId="168" fontId="23" fillId="6" borderId="20" xfId="0" applyNumberFormat="1" applyFont="1" applyFill="1" applyBorder="1" applyAlignment="1">
      <alignment vertical="center"/>
    </xf>
    <xf numFmtId="168" fontId="18" fillId="0" borderId="58" xfId="0" applyNumberFormat="1" applyFont="1" applyFill="1" applyBorder="1" applyAlignment="1">
      <alignment vertical="center"/>
    </xf>
    <xf numFmtId="168" fontId="23" fillId="0" borderId="63" xfId="0" applyNumberFormat="1" applyFont="1" applyFill="1" applyBorder="1" applyAlignment="1">
      <alignment vertical="center"/>
    </xf>
    <xf numFmtId="168" fontId="23" fillId="0" borderId="32" xfId="0" applyNumberFormat="1" applyFont="1" applyFill="1" applyBorder="1" applyAlignment="1">
      <alignment vertical="center"/>
    </xf>
    <xf numFmtId="3" fontId="16" fillId="0" borderId="58" xfId="0" applyNumberFormat="1" applyFont="1" applyBorder="1"/>
    <xf numFmtId="3" fontId="16" fillId="0" borderId="58" xfId="0" applyNumberFormat="1" applyFont="1" applyBorder="1" applyAlignment="1">
      <alignment vertical="center"/>
    </xf>
    <xf numFmtId="0" fontId="16" fillId="0" borderId="58" xfId="0" applyFont="1" applyFill="1" applyBorder="1"/>
    <xf numFmtId="0" fontId="17" fillId="0" borderId="52" xfId="0" applyFont="1" applyFill="1" applyBorder="1" applyAlignment="1">
      <alignment horizontal="center"/>
    </xf>
    <xf numFmtId="0" fontId="17" fillId="0" borderId="53" xfId="0" applyFont="1" applyFill="1" applyBorder="1" applyAlignment="1">
      <alignment horizontal="center"/>
    </xf>
    <xf numFmtId="0" fontId="17" fillId="4" borderId="53" xfId="0" applyFont="1" applyFill="1" applyBorder="1"/>
    <xf numFmtId="3" fontId="16" fillId="0" borderId="58" xfId="0" applyNumberFormat="1" applyFont="1" applyFill="1" applyBorder="1" applyAlignment="1">
      <alignment horizontal="center" vertical="center"/>
    </xf>
    <xf numFmtId="0" fontId="16" fillId="0" borderId="58" xfId="0" applyFont="1" applyFill="1" applyBorder="1" applyAlignment="1">
      <alignment horizontal="center"/>
    </xf>
    <xf numFmtId="10" fontId="16" fillId="0" borderId="58" xfId="3" applyNumberFormat="1" applyFont="1" applyFill="1" applyBorder="1" applyAlignment="1">
      <alignment horizontal="center"/>
    </xf>
    <xf numFmtId="3" fontId="16" fillId="0" borderId="58" xfId="0" applyNumberFormat="1" applyFont="1" applyFill="1" applyBorder="1"/>
    <xf numFmtId="10" fontId="17" fillId="0" borderId="33" xfId="3" applyNumberFormat="1" applyFont="1" applyBorder="1" applyAlignment="1">
      <alignment horizontal="center" vertical="center"/>
    </xf>
    <xf numFmtId="10" fontId="17" fillId="0" borderId="36" xfId="3" applyNumberFormat="1" applyFont="1" applyBorder="1" applyAlignment="1">
      <alignment horizontal="center" vertical="center"/>
    </xf>
    <xf numFmtId="0" fontId="50" fillId="0" borderId="4" xfId="0" applyFont="1" applyBorder="1" applyAlignment="1"/>
    <xf numFmtId="0" fontId="17" fillId="0" borderId="0" xfId="0" applyFont="1" applyAlignment="1">
      <alignment horizontal="left" vertical="center"/>
    </xf>
    <xf numFmtId="0" fontId="18" fillId="0" borderId="0" xfId="0" applyFont="1" applyAlignment="1">
      <alignment horizontal="center"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17" fillId="0" borderId="0" xfId="0" applyFont="1" applyAlignment="1">
      <alignment horizontal="justify" vertical="center" wrapText="1"/>
    </xf>
    <xf numFmtId="0" fontId="23" fillId="0" borderId="0" xfId="0" applyFont="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17" fillId="0" borderId="0" xfId="0" applyFont="1" applyFill="1" applyBorder="1" applyAlignment="1">
      <alignment horizontal="left"/>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0" xfId="0" applyFont="1" applyAlignment="1">
      <alignment horizontal="left"/>
    </xf>
    <xf numFmtId="49" fontId="17" fillId="0" borderId="0" xfId="0" applyNumberFormat="1" applyFont="1" applyAlignment="1">
      <alignment horizontal="left" vertical="top" wrapText="1"/>
    </xf>
    <xf numFmtId="0" fontId="17" fillId="0" borderId="0" xfId="0" applyFont="1" applyAlignment="1">
      <alignment horizontal="left" wrapText="1"/>
    </xf>
    <xf numFmtId="0" fontId="19" fillId="0" borderId="6" xfId="0" applyFont="1" applyBorder="1" applyAlignment="1">
      <alignment horizontal="left"/>
    </xf>
    <xf numFmtId="49" fontId="24" fillId="4" borderId="0" xfId="0" applyNumberFormat="1" applyFont="1" applyFill="1" applyAlignment="1">
      <alignment horizontal="left" vertical="top" wrapText="1"/>
    </xf>
    <xf numFmtId="0" fontId="17" fillId="0" borderId="45" xfId="0" applyFont="1" applyFill="1" applyBorder="1" applyAlignment="1">
      <alignment horizontal="left"/>
    </xf>
    <xf numFmtId="0" fontId="17" fillId="0" borderId="10" xfId="0" applyFont="1" applyFill="1" applyBorder="1" applyAlignment="1">
      <alignment horizontal="left"/>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48" xfId="0" applyFont="1" applyBorder="1" applyAlignment="1">
      <alignment horizontal="left"/>
    </xf>
    <xf numFmtId="49" fontId="17" fillId="0" borderId="0" xfId="0" applyNumberFormat="1" applyFont="1" applyFill="1" applyBorder="1" applyAlignment="1">
      <alignment horizontal="left"/>
    </xf>
    <xf numFmtId="14" fontId="3" fillId="0" borderId="0" xfId="0" applyNumberFormat="1" applyFont="1" applyAlignment="1">
      <alignment horizontal="left"/>
    </xf>
    <xf numFmtId="14" fontId="9" fillId="0" borderId="0" xfId="2" applyNumberFormat="1" applyFont="1" applyBorder="1" applyAlignment="1">
      <alignment horizontal="center" vertical="center"/>
    </xf>
    <xf numFmtId="0" fontId="25" fillId="0" borderId="28" xfId="0" applyFont="1" applyFill="1" applyBorder="1" applyAlignment="1">
      <alignment horizontal="left"/>
    </xf>
    <xf numFmtId="0" fontId="23" fillId="0" borderId="13" xfId="0" applyFont="1" applyFill="1" applyBorder="1" applyAlignment="1">
      <alignment horizontal="center" vertical="center" wrapText="1"/>
    </xf>
    <xf numFmtId="0" fontId="17" fillId="0" borderId="0" xfId="0" applyFont="1" applyFill="1" applyAlignment="1">
      <alignment vertical="top"/>
    </xf>
    <xf numFmtId="0" fontId="22" fillId="0" borderId="0" xfId="0" applyFont="1" applyAlignment="1">
      <alignment horizontal="left" vertical="center"/>
    </xf>
    <xf numFmtId="0" fontId="32" fillId="0" borderId="0" xfId="0" applyFont="1" applyAlignment="1">
      <alignment vertical="center"/>
    </xf>
    <xf numFmtId="0" fontId="18" fillId="0" borderId="54" xfId="0" applyFont="1" applyFill="1" applyBorder="1" applyAlignment="1">
      <alignment horizontal="center" vertical="center" wrapText="1"/>
    </xf>
    <xf numFmtId="168" fontId="23" fillId="0" borderId="4" xfId="0" applyNumberFormat="1" applyFont="1" applyFill="1" applyBorder="1" applyAlignment="1">
      <alignment vertical="center"/>
    </xf>
    <xf numFmtId="168" fontId="23" fillId="0" borderId="36" xfId="0" applyNumberFormat="1" applyFont="1" applyFill="1" applyBorder="1" applyAlignment="1">
      <alignment vertical="center"/>
    </xf>
    <xf numFmtId="168" fontId="23" fillId="0" borderId="40" xfId="0" applyNumberFormat="1" applyFont="1" applyFill="1" applyBorder="1" applyAlignment="1">
      <alignment vertical="center"/>
    </xf>
    <xf numFmtId="168" fontId="18" fillId="0" borderId="54" xfId="0" applyNumberFormat="1" applyFont="1" applyFill="1" applyBorder="1" applyAlignment="1">
      <alignment vertical="center"/>
    </xf>
    <xf numFmtId="0" fontId="17" fillId="0" borderId="6" xfId="0" applyFont="1" applyFill="1" applyBorder="1" applyAlignment="1">
      <alignment horizontal="left" vertical="center"/>
    </xf>
    <xf numFmtId="0" fontId="17" fillId="0" borderId="32" xfId="0" applyFont="1" applyFill="1" applyBorder="1" applyAlignment="1">
      <alignment horizontal="left" vertical="center"/>
    </xf>
    <xf numFmtId="168" fontId="18" fillId="0" borderId="8" xfId="0" applyNumberFormat="1" applyFont="1" applyFill="1" applyBorder="1" applyAlignment="1">
      <alignment vertical="center"/>
    </xf>
    <xf numFmtId="168" fontId="18" fillId="0" borderId="9" xfId="0" applyNumberFormat="1" applyFont="1" applyFill="1" applyBorder="1" applyAlignment="1">
      <alignment vertical="center"/>
    </xf>
    <xf numFmtId="168" fontId="23" fillId="0" borderId="42" xfId="0" applyNumberFormat="1" applyFont="1" applyFill="1" applyBorder="1" applyAlignment="1">
      <alignment vertical="center"/>
    </xf>
    <xf numFmtId="168" fontId="23" fillId="0" borderId="20" xfId="0" applyNumberFormat="1" applyFont="1" applyFill="1" applyBorder="1" applyAlignment="1">
      <alignment vertical="center"/>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0" fontId="24" fillId="0" borderId="0" xfId="0" applyFont="1" applyFill="1" applyAlignment="1">
      <alignment horizontal="left" wrapText="1"/>
    </xf>
    <xf numFmtId="3" fontId="16" fillId="0" borderId="0" xfId="0" applyNumberFormat="1" applyFont="1" applyFill="1" applyBorder="1" applyAlignment="1">
      <alignment horizontal="right"/>
    </xf>
    <xf numFmtId="170" fontId="24" fillId="4" borderId="39" xfId="0" applyNumberFormat="1" applyFont="1" applyFill="1" applyBorder="1"/>
    <xf numFmtId="3" fontId="17" fillId="0" borderId="49" xfId="0" applyNumberFormat="1" applyFont="1" applyBorder="1" applyAlignment="1">
      <alignment vertical="center"/>
    </xf>
    <xf numFmtId="3" fontId="17" fillId="0" borderId="43" xfId="0" applyNumberFormat="1" applyFont="1" applyBorder="1" applyAlignment="1">
      <alignment vertical="center"/>
    </xf>
    <xf numFmtId="3" fontId="17" fillId="5" borderId="39" xfId="0" applyNumberFormat="1" applyFont="1" applyFill="1" applyBorder="1"/>
    <xf numFmtId="10" fontId="23" fillId="5" borderId="11" xfId="0" applyNumberFormat="1" applyFont="1" applyFill="1" applyBorder="1" applyAlignment="1">
      <alignment horizontal="center" vertical="center"/>
    </xf>
    <xf numFmtId="10" fontId="23" fillId="5" borderId="59" xfId="0" applyNumberFormat="1" applyFont="1" applyFill="1" applyBorder="1" applyAlignment="1">
      <alignment horizontal="center" vertical="center"/>
    </xf>
    <xf numFmtId="3" fontId="17" fillId="5" borderId="25" xfId="0" applyNumberFormat="1" applyFont="1" applyFill="1" applyBorder="1"/>
    <xf numFmtId="10" fontId="23" fillId="5" borderId="65" xfId="0" applyNumberFormat="1" applyFont="1" applyFill="1" applyBorder="1" applyAlignment="1">
      <alignment horizontal="center" vertical="center"/>
    </xf>
    <xf numFmtId="3" fontId="17" fillId="5" borderId="14" xfId="0" applyNumberFormat="1" applyFont="1" applyFill="1" applyBorder="1" applyAlignment="1">
      <alignment vertical="center"/>
    </xf>
    <xf numFmtId="10" fontId="18" fillId="5" borderId="16" xfId="0" applyNumberFormat="1" applyFont="1" applyFill="1" applyBorder="1" applyAlignment="1">
      <alignment horizontal="center" vertical="center"/>
    </xf>
    <xf numFmtId="0" fontId="17" fillId="0" borderId="45" xfId="0" applyFont="1" applyBorder="1" applyAlignment="1"/>
    <xf numFmtId="0" fontId="17" fillId="0" borderId="10" xfId="0" applyFont="1" applyBorder="1" applyAlignment="1"/>
    <xf numFmtId="0" fontId="17" fillId="0" borderId="52" xfId="0" applyFont="1" applyBorder="1" applyAlignment="1"/>
    <xf numFmtId="3" fontId="17" fillId="0" borderId="39" xfId="0" applyNumberFormat="1" applyFont="1" applyFill="1" applyBorder="1"/>
    <xf numFmtId="0" fontId="17" fillId="0" borderId="48" xfId="0" applyFont="1" applyBorder="1" applyAlignment="1"/>
    <xf numFmtId="0" fontId="17" fillId="0" borderId="2" xfId="0" applyFont="1" applyBorder="1" applyAlignment="1"/>
    <xf numFmtId="0" fontId="17" fillId="0" borderId="53" xfId="0" applyFont="1" applyBorder="1" applyAlignment="1"/>
    <xf numFmtId="0" fontId="17" fillId="0" borderId="49" xfId="0" applyFont="1" applyBorder="1" applyAlignment="1"/>
    <xf numFmtId="0" fontId="17" fillId="0" borderId="15" xfId="0" applyFont="1" applyBorder="1" applyAlignment="1"/>
    <xf numFmtId="0" fontId="17" fillId="0" borderId="66" xfId="0" applyFont="1" applyBorder="1" applyAlignment="1"/>
    <xf numFmtId="3" fontId="17" fillId="0" borderId="43" xfId="0" applyNumberFormat="1" applyFont="1" applyFill="1" applyBorder="1"/>
    <xf numFmtId="0" fontId="24" fillId="5" borderId="17" xfId="0" applyFont="1" applyFill="1" applyBorder="1" applyAlignment="1">
      <alignment horizontal="left"/>
    </xf>
    <xf numFmtId="0" fontId="24" fillId="5" borderId="67" xfId="0" applyFont="1" applyFill="1" applyBorder="1"/>
    <xf numFmtId="0" fontId="24" fillId="5" borderId="21" xfId="0" applyFont="1" applyFill="1" applyBorder="1" applyAlignment="1">
      <alignment horizontal="left"/>
    </xf>
    <xf numFmtId="0" fontId="25" fillId="0" borderId="30" xfId="0" applyFont="1" applyFill="1" applyBorder="1"/>
    <xf numFmtId="3" fontId="17" fillId="5" borderId="3" xfId="0" applyNumberFormat="1" applyFont="1" applyFill="1" applyBorder="1" applyAlignment="1">
      <alignment vertical="center"/>
    </xf>
    <xf numFmtId="3" fontId="16" fillId="0" borderId="9" xfId="0" applyNumberFormat="1" applyFont="1" applyBorder="1" applyAlignment="1">
      <alignment vertical="center"/>
    </xf>
    <xf numFmtId="0" fontId="24" fillId="0" borderId="69" xfId="0" applyFont="1" applyFill="1" applyBorder="1" applyAlignment="1">
      <alignment horizontal="left"/>
    </xf>
    <xf numFmtId="0" fontId="24" fillId="0" borderId="38" xfId="0" applyFont="1" applyFill="1" applyBorder="1" applyAlignment="1"/>
    <xf numFmtId="0" fontId="24" fillId="0" borderId="67" xfId="0" applyFont="1" applyFill="1" applyBorder="1" applyAlignment="1"/>
    <xf numFmtId="0" fontId="24" fillId="0" borderId="31" xfId="0" applyFont="1" applyFill="1" applyBorder="1" applyAlignment="1">
      <alignment horizontal="left"/>
    </xf>
    <xf numFmtId="0" fontId="24" fillId="0" borderId="6" xfId="0" applyFont="1" applyFill="1" applyBorder="1" applyAlignment="1">
      <alignment vertical="center" wrapText="1"/>
    </xf>
    <xf numFmtId="0" fontId="24" fillId="0" borderId="32" xfId="0" applyFont="1" applyFill="1" applyBorder="1" applyAlignment="1">
      <alignment vertical="center" wrapText="1"/>
    </xf>
    <xf numFmtId="0" fontId="25" fillId="0" borderId="54" xfId="0" applyFont="1" applyFill="1" applyBorder="1"/>
    <xf numFmtId="9" fontId="25" fillId="0" borderId="9" xfId="3" applyFont="1" applyFill="1" applyBorder="1"/>
    <xf numFmtId="0" fontId="17" fillId="0" borderId="36" xfId="0" applyFont="1" applyFill="1" applyBorder="1" applyAlignment="1">
      <alignment horizontal="center"/>
    </xf>
    <xf numFmtId="0" fontId="17" fillId="0" borderId="40" xfId="0" applyFont="1" applyFill="1" applyBorder="1" applyAlignment="1">
      <alignment horizontal="center"/>
    </xf>
    <xf numFmtId="0" fontId="17" fillId="0" borderId="40" xfId="0" applyFont="1" applyFill="1" applyBorder="1"/>
    <xf numFmtId="9" fontId="23" fillId="0" borderId="53" xfId="3" applyFont="1" applyFill="1" applyBorder="1" applyAlignment="1">
      <alignment horizontal="center" vertical="center"/>
    </xf>
    <xf numFmtId="3" fontId="23" fillId="5" borderId="21" xfId="0" applyNumberFormat="1" applyFont="1" applyFill="1" applyBorder="1" applyAlignment="1">
      <alignment vertical="center"/>
    </xf>
    <xf numFmtId="10" fontId="23" fillId="5" borderId="22" xfId="0" applyNumberFormat="1" applyFont="1" applyFill="1" applyBorder="1" applyAlignment="1">
      <alignment horizontal="center" vertical="center"/>
    </xf>
    <xf numFmtId="10" fontId="23" fillId="5" borderId="40" xfId="0" applyNumberFormat="1" applyFont="1" applyFill="1" applyBorder="1" applyAlignment="1">
      <alignment horizontal="center" vertical="center"/>
    </xf>
    <xf numFmtId="10" fontId="23" fillId="5" borderId="24" xfId="0" applyNumberFormat="1" applyFont="1" applyFill="1" applyBorder="1" applyAlignment="1">
      <alignment horizontal="center" vertical="center"/>
    </xf>
    <xf numFmtId="3" fontId="16" fillId="5" borderId="7" xfId="0" applyNumberFormat="1" applyFont="1" applyFill="1" applyBorder="1" applyAlignment="1">
      <alignment vertical="center"/>
    </xf>
    <xf numFmtId="10" fontId="18" fillId="5" borderId="58" xfId="0" applyNumberFormat="1" applyFont="1" applyFill="1" applyBorder="1" applyAlignment="1">
      <alignment horizontal="center" vertical="center"/>
    </xf>
    <xf numFmtId="0" fontId="17" fillId="0" borderId="38" xfId="0" applyFont="1" applyFill="1" applyBorder="1" applyAlignment="1"/>
    <xf numFmtId="0" fontId="17" fillId="0" borderId="67" xfId="0" applyFont="1" applyFill="1" applyBorder="1" applyAlignment="1"/>
    <xf numFmtId="0" fontId="17" fillId="0" borderId="55" xfId="0" applyFont="1" applyBorder="1" applyAlignment="1">
      <alignment horizontal="left"/>
    </xf>
    <xf numFmtId="0" fontId="17" fillId="0" borderId="15" xfId="0" applyFont="1" applyFill="1" applyBorder="1" applyAlignment="1"/>
    <xf numFmtId="0" fontId="17" fillId="0" borderId="66" xfId="0" applyFont="1" applyFill="1" applyBorder="1" applyAlignment="1"/>
    <xf numFmtId="0" fontId="16" fillId="0" borderId="54" xfId="0" applyFont="1" applyFill="1" applyBorder="1"/>
    <xf numFmtId="0" fontId="20" fillId="0" borderId="45"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52" xfId="0" applyFont="1" applyFill="1" applyBorder="1" applyAlignment="1">
      <alignment horizontal="left" vertical="center"/>
    </xf>
    <xf numFmtId="3" fontId="17" fillId="0" borderId="18" xfId="0" applyNumberFormat="1" applyFont="1" applyFill="1" applyBorder="1" applyAlignment="1">
      <alignment horizontal="center" vertical="center"/>
    </xf>
    <xf numFmtId="10" fontId="17" fillId="0" borderId="22" xfId="3" applyNumberFormat="1" applyFont="1" applyFill="1" applyBorder="1" applyAlignment="1">
      <alignment horizontal="center" vertical="center"/>
    </xf>
    <xf numFmtId="0" fontId="20" fillId="0" borderId="48" xfId="0" applyFont="1" applyFill="1" applyBorder="1" applyAlignment="1">
      <alignment horizontal="left" vertical="center"/>
    </xf>
    <xf numFmtId="3" fontId="16" fillId="0" borderId="54"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0" fontId="16" fillId="0" borderId="54" xfId="0" applyFont="1" applyFill="1" applyBorder="1" applyAlignment="1">
      <alignment horizontal="center"/>
    </xf>
    <xf numFmtId="10" fontId="16" fillId="0" borderId="9" xfId="3" applyNumberFormat="1" applyFont="1" applyFill="1" applyBorder="1" applyAlignment="1">
      <alignment horizontal="center"/>
    </xf>
    <xf numFmtId="3" fontId="17" fillId="0" borderId="67" xfId="0" applyNumberFormat="1" applyFont="1" applyFill="1" applyBorder="1"/>
    <xf numFmtId="3" fontId="16" fillId="5" borderId="54" xfId="0" applyNumberFormat="1" applyFont="1" applyFill="1" applyBorder="1"/>
    <xf numFmtId="3" fontId="17" fillId="5" borderId="4" xfId="0" applyNumberFormat="1" applyFont="1" applyFill="1" applyBorder="1"/>
    <xf numFmtId="3" fontId="18" fillId="0" borderId="58" xfId="0" applyNumberFormat="1" applyFont="1" applyFill="1" applyBorder="1"/>
    <xf numFmtId="3" fontId="16" fillId="0" borderId="76" xfId="0" applyNumberFormat="1" applyFont="1" applyBorder="1" applyAlignment="1">
      <alignment vertical="center"/>
    </xf>
    <xf numFmtId="0" fontId="20" fillId="0" borderId="0" xfId="0" applyFont="1" applyFill="1"/>
    <xf numFmtId="0" fontId="16" fillId="0" borderId="0" xfId="0" applyFont="1" applyFill="1" applyBorder="1" applyAlignment="1">
      <alignment horizontal="left" wrapText="1"/>
    </xf>
    <xf numFmtId="0" fontId="24" fillId="5" borderId="17" xfId="0" applyFont="1" applyFill="1" applyBorder="1" applyAlignment="1">
      <alignment horizontal="left"/>
    </xf>
    <xf numFmtId="0" fontId="24" fillId="5" borderId="39" xfId="0" applyFont="1" applyFill="1" applyBorder="1"/>
    <xf numFmtId="170" fontId="24" fillId="5" borderId="39" xfId="0" applyNumberFormat="1" applyFont="1" applyFill="1" applyBorder="1"/>
    <xf numFmtId="9" fontId="24" fillId="5" borderId="39" xfId="3" applyFont="1" applyFill="1" applyBorder="1"/>
    <xf numFmtId="9" fontId="25" fillId="0" borderId="54" xfId="3" applyFont="1" applyFill="1" applyBorder="1"/>
    <xf numFmtId="10" fontId="17" fillId="0" borderId="68" xfId="3" applyNumberFormat="1" applyFont="1" applyBorder="1" applyAlignment="1">
      <alignment horizontal="center" vertical="center"/>
    </xf>
    <xf numFmtId="10" fontId="17" fillId="0" borderId="65" xfId="3" applyNumberFormat="1" applyFont="1" applyBorder="1" applyAlignment="1">
      <alignment horizontal="center" vertical="center"/>
    </xf>
    <xf numFmtId="4" fontId="17" fillId="0" borderId="1" xfId="0" applyNumberFormat="1" applyFont="1" applyBorder="1" applyAlignment="1">
      <alignment horizontal="center" vertical="center"/>
    </xf>
    <xf numFmtId="10" fontId="23" fillId="0" borderId="32" xfId="0" applyNumberFormat="1" applyFont="1" applyFill="1" applyBorder="1" applyAlignment="1">
      <alignment horizontal="center" vertical="center"/>
    </xf>
    <xf numFmtId="10" fontId="17" fillId="0" borderId="17" xfId="3" applyNumberFormat="1" applyFont="1" applyBorder="1" applyAlignment="1">
      <alignment horizontal="center" vertical="center"/>
    </xf>
    <xf numFmtId="170" fontId="17" fillId="0" borderId="0" xfId="0" applyNumberFormat="1" applyFont="1" applyFill="1"/>
    <xf numFmtId="3" fontId="17" fillId="0" borderId="0" xfId="0" applyNumberFormat="1" applyFont="1" applyFill="1" applyAlignment="1">
      <alignment horizontal="center"/>
    </xf>
    <xf numFmtId="0" fontId="23" fillId="5" borderId="0" xfId="0" applyFont="1" applyFill="1" applyBorder="1" applyAlignment="1">
      <alignment horizontal="left" vertical="center" wrapText="1"/>
    </xf>
    <xf numFmtId="0" fontId="23" fillId="5" borderId="0" xfId="0" applyFont="1" applyFill="1" applyBorder="1" applyAlignment="1">
      <alignment horizontal="left" vertical="center"/>
    </xf>
    <xf numFmtId="0" fontId="18" fillId="5" borderId="0" xfId="0" applyFont="1" applyFill="1" applyBorder="1" applyAlignment="1">
      <alignment horizontal="left" vertical="center"/>
    </xf>
    <xf numFmtId="0" fontId="17" fillId="5" borderId="0" xfId="0" applyFont="1" applyFill="1" applyAlignment="1">
      <alignment vertical="center"/>
    </xf>
    <xf numFmtId="0" fontId="23" fillId="5" borderId="0" xfId="0" applyFont="1" applyFill="1" applyAlignment="1">
      <alignment vertical="center"/>
    </xf>
    <xf numFmtId="0" fontId="23" fillId="5" borderId="0" xfId="0" applyFont="1" applyFill="1" applyAlignment="1">
      <alignment horizontal="left" vertical="center"/>
    </xf>
    <xf numFmtId="0" fontId="24" fillId="5" borderId="1" xfId="0" applyFont="1" applyFill="1" applyBorder="1" applyAlignment="1">
      <alignment horizontal="left" vertical="center" wrapText="1"/>
    </xf>
    <xf numFmtId="0" fontId="24" fillId="5" borderId="26" xfId="0" applyFont="1" applyFill="1" applyBorder="1" applyAlignment="1">
      <alignment horizontal="left" vertical="center" wrapText="1"/>
    </xf>
    <xf numFmtId="0" fontId="24" fillId="5" borderId="18" xfId="0" applyFont="1" applyFill="1" applyBorder="1" applyAlignment="1">
      <alignment horizontal="left" vertical="center" wrapText="1"/>
    </xf>
    <xf numFmtId="168" fontId="18" fillId="0" borderId="30" xfId="0" applyNumberFormat="1" applyFont="1" applyFill="1" applyBorder="1" applyAlignment="1">
      <alignment vertical="center"/>
    </xf>
    <xf numFmtId="168" fontId="18" fillId="0" borderId="0" xfId="0" applyNumberFormat="1" applyFont="1" applyFill="1" applyBorder="1" applyAlignment="1">
      <alignment vertical="center"/>
    </xf>
    <xf numFmtId="0" fontId="18" fillId="0" borderId="20" xfId="0" applyFont="1" applyFill="1" applyBorder="1" applyAlignment="1">
      <alignment horizontal="center" vertical="center"/>
    </xf>
    <xf numFmtId="168" fontId="23" fillId="0" borderId="43" xfId="0" applyNumberFormat="1" applyFont="1" applyFill="1" applyBorder="1" applyAlignment="1">
      <alignment vertical="center"/>
    </xf>
    <xf numFmtId="168" fontId="18" fillId="0" borderId="27" xfId="0" applyNumberFormat="1" applyFont="1" applyFill="1" applyBorder="1" applyAlignment="1">
      <alignment vertical="center"/>
    </xf>
    <xf numFmtId="43" fontId="24" fillId="5" borderId="39" xfId="1" applyFont="1" applyFill="1" applyBorder="1"/>
    <xf numFmtId="3" fontId="17" fillId="5" borderId="66" xfId="0" applyNumberFormat="1" applyFont="1" applyFill="1" applyBorder="1"/>
    <xf numFmtId="0" fontId="23" fillId="5" borderId="18" xfId="0" applyFont="1" applyFill="1" applyBorder="1"/>
    <xf numFmtId="3" fontId="16" fillId="0" borderId="0" xfId="0" applyNumberFormat="1" applyFont="1" applyFill="1" applyBorder="1" applyAlignment="1">
      <alignment vertical="center"/>
    </xf>
    <xf numFmtId="0" fontId="55" fillId="0" borderId="0" xfId="0" applyFont="1" applyFill="1"/>
    <xf numFmtId="3" fontId="16" fillId="0" borderId="8" xfId="0" applyNumberFormat="1" applyFont="1" applyFill="1" applyBorder="1" applyAlignment="1">
      <alignment vertical="center"/>
    </xf>
    <xf numFmtId="3" fontId="16" fillId="0" borderId="76" xfId="0" applyNumberFormat="1" applyFont="1" applyFill="1" applyBorder="1" applyAlignment="1">
      <alignment vertical="center"/>
    </xf>
    <xf numFmtId="0" fontId="37" fillId="0" borderId="0" xfId="0" applyFont="1" applyFill="1" applyAlignment="1">
      <alignment vertical="center" wrapText="1"/>
    </xf>
    <xf numFmtId="175" fontId="24" fillId="5" borderId="39" xfId="1" applyNumberFormat="1" applyFont="1" applyFill="1" applyBorder="1"/>
    <xf numFmtId="175" fontId="25" fillId="0" borderId="54" xfId="1" applyNumberFormat="1" applyFont="1" applyFill="1" applyBorder="1"/>
    <xf numFmtId="10" fontId="17" fillId="0" borderId="39" xfId="3" applyNumberFormat="1" applyFont="1" applyBorder="1" applyAlignment="1">
      <alignment horizontal="center" vertical="center"/>
    </xf>
    <xf numFmtId="10" fontId="17" fillId="0" borderId="57" xfId="3" applyNumberFormat="1" applyFont="1" applyBorder="1" applyAlignment="1">
      <alignment horizontal="center" vertical="center"/>
    </xf>
    <xf numFmtId="4" fontId="17" fillId="0" borderId="18" xfId="0" applyNumberFormat="1" applyFont="1" applyBorder="1" applyAlignment="1">
      <alignment horizontal="center" vertical="center"/>
    </xf>
    <xf numFmtId="10" fontId="17" fillId="0" borderId="12" xfId="3" applyNumberFormat="1" applyFont="1" applyBorder="1" applyAlignment="1">
      <alignment horizontal="center" vertical="center"/>
    </xf>
    <xf numFmtId="176" fontId="17" fillId="0" borderId="0" xfId="0" applyNumberFormat="1" applyFont="1" applyFill="1"/>
    <xf numFmtId="170" fontId="17" fillId="0" borderId="0" xfId="0" applyNumberFormat="1" applyFont="1" applyFill="1" applyAlignment="1">
      <alignment horizontal="left" vertical="center" wrapText="1"/>
    </xf>
    <xf numFmtId="0" fontId="19" fillId="0" borderId="0" xfId="0" applyFont="1" applyBorder="1" applyAlignment="1">
      <alignment horizontal="left" vertical="center"/>
    </xf>
    <xf numFmtId="0" fontId="64" fillId="0" borderId="0" xfId="0" applyFont="1" applyBorder="1" applyAlignment="1">
      <alignment horizontal="left" vertical="center"/>
    </xf>
    <xf numFmtId="0" fontId="65" fillId="0" borderId="0" xfId="0" applyFont="1" applyBorder="1" applyAlignment="1">
      <alignment horizontal="left" vertical="center"/>
    </xf>
    <xf numFmtId="0" fontId="18" fillId="0" borderId="76" xfId="0" applyFont="1" applyFill="1" applyBorder="1" applyAlignment="1">
      <alignment horizontal="center" vertical="center"/>
    </xf>
    <xf numFmtId="0" fontId="18" fillId="0" borderId="58" xfId="0" applyFont="1" applyFill="1" applyBorder="1" applyAlignment="1">
      <alignment horizontal="center" vertical="center"/>
    </xf>
    <xf numFmtId="170" fontId="18" fillId="0" borderId="54" xfId="0" applyNumberFormat="1" applyFont="1" applyFill="1" applyBorder="1" applyAlignment="1">
      <alignment horizontal="center" wrapText="1"/>
    </xf>
    <xf numFmtId="176" fontId="18" fillId="0" borderId="54" xfId="0" applyNumberFormat="1" applyFont="1" applyFill="1" applyBorder="1" applyAlignment="1">
      <alignment horizontal="left" wrapText="1"/>
    </xf>
    <xf numFmtId="9" fontId="24" fillId="4" borderId="39" xfId="3" applyFont="1" applyFill="1" applyBorder="1" applyAlignment="1">
      <alignment horizontal="center"/>
    </xf>
    <xf numFmtId="0" fontId="19" fillId="0" borderId="0" xfId="0" applyFont="1" applyBorder="1" applyAlignment="1"/>
    <xf numFmtId="170" fontId="16" fillId="0" borderId="54" xfId="0" applyNumberFormat="1" applyFont="1" applyBorder="1" applyAlignment="1">
      <alignment horizontal="center"/>
    </xf>
    <xf numFmtId="176" fontId="16" fillId="0" borderId="54" xfId="0" applyNumberFormat="1" applyFont="1" applyBorder="1" applyAlignment="1">
      <alignment horizontal="center"/>
    </xf>
    <xf numFmtId="49" fontId="24" fillId="4" borderId="0" xfId="0" applyNumberFormat="1" applyFont="1" applyFill="1" applyAlignment="1">
      <alignment horizontal="left" vertical="top" wrapText="1"/>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53" xfId="0" applyFont="1" applyFill="1" applyBorder="1" applyAlignment="1">
      <alignment horizontal="left"/>
    </xf>
    <xf numFmtId="49" fontId="24" fillId="5" borderId="0" xfId="0" applyNumberFormat="1" applyFont="1" applyFill="1" applyAlignment="1">
      <alignment horizontal="left" vertical="top" wrapText="1"/>
    </xf>
    <xf numFmtId="10" fontId="23" fillId="0" borderId="70" xfId="0" applyNumberFormat="1" applyFont="1" applyFill="1" applyBorder="1" applyAlignment="1">
      <alignment horizontal="center" vertical="center"/>
    </xf>
    <xf numFmtId="10" fontId="23" fillId="0" borderId="58" xfId="0" applyNumberFormat="1" applyFont="1" applyFill="1" applyBorder="1" applyAlignment="1">
      <alignment horizontal="center" vertical="center"/>
    </xf>
    <xf numFmtId="10" fontId="23" fillId="0" borderId="75" xfId="0" applyNumberFormat="1" applyFont="1" applyFill="1" applyBorder="1" applyAlignment="1">
      <alignment horizontal="center" vertical="center"/>
    </xf>
    <xf numFmtId="0" fontId="16" fillId="0" borderId="29" xfId="0" applyFont="1" applyFill="1" applyBorder="1"/>
    <xf numFmtId="10" fontId="23" fillId="5" borderId="58" xfId="0" applyNumberFormat="1" applyFont="1" applyFill="1" applyBorder="1" applyAlignment="1">
      <alignment horizontal="center" vertical="center"/>
    </xf>
    <xf numFmtId="3" fontId="21" fillId="0" borderId="0" xfId="0" applyNumberFormat="1" applyFont="1" applyFill="1"/>
    <xf numFmtId="3" fontId="17" fillId="5" borderId="21" xfId="0" applyNumberFormat="1" applyFont="1" applyFill="1" applyBorder="1"/>
    <xf numFmtId="0" fontId="17" fillId="0" borderId="0" xfId="0" applyFont="1" applyBorder="1"/>
    <xf numFmtId="3" fontId="18" fillId="0" borderId="68" xfId="0" applyNumberFormat="1" applyFont="1" applyFill="1" applyBorder="1"/>
    <xf numFmtId="3" fontId="18" fillId="0" borderId="75" xfId="0" applyNumberFormat="1" applyFont="1" applyFill="1" applyBorder="1"/>
    <xf numFmtId="3" fontId="23" fillId="0" borderId="68" xfId="0" applyNumberFormat="1" applyFont="1" applyFill="1" applyBorder="1"/>
    <xf numFmtId="3" fontId="23" fillId="0" borderId="65" xfId="0" applyNumberFormat="1" applyFont="1" applyFill="1" applyBorder="1"/>
    <xf numFmtId="3" fontId="23" fillId="0" borderId="58" xfId="0" applyNumberFormat="1" applyFont="1" applyFill="1" applyBorder="1"/>
    <xf numFmtId="3" fontId="23" fillId="0" borderId="11" xfId="0" applyNumberFormat="1" applyFont="1" applyFill="1" applyBorder="1"/>
    <xf numFmtId="175" fontId="17" fillId="0" borderId="0" xfId="1" applyNumberFormat="1" applyFont="1" applyFill="1" applyBorder="1"/>
    <xf numFmtId="175" fontId="16" fillId="0" borderId="0" xfId="1" applyNumberFormat="1" applyFont="1" applyFill="1" applyBorder="1"/>
    <xf numFmtId="0" fontId="17" fillId="0" borderId="68" xfId="0" applyFont="1" applyFill="1" applyBorder="1"/>
    <xf numFmtId="9" fontId="17" fillId="0" borderId="37" xfId="3" applyFont="1" applyFill="1" applyBorder="1" applyAlignment="1">
      <alignment horizontal="center" vertical="center"/>
    </xf>
    <xf numFmtId="4" fontId="17" fillId="0" borderId="4" xfId="0" applyNumberFormat="1" applyFont="1" applyBorder="1" applyAlignment="1">
      <alignment horizontal="center" vertical="center"/>
    </xf>
    <xf numFmtId="9" fontId="17" fillId="0" borderId="39" xfId="3" applyFont="1" applyFill="1" applyBorder="1" applyAlignment="1">
      <alignment horizontal="center" vertical="center"/>
    </xf>
    <xf numFmtId="10" fontId="17" fillId="0" borderId="4" xfId="3" applyNumberFormat="1" applyFont="1" applyBorder="1" applyAlignment="1">
      <alignment horizontal="center" vertical="center"/>
    </xf>
    <xf numFmtId="10" fontId="17" fillId="0" borderId="50" xfId="3" applyNumberFormat="1" applyFont="1" applyBorder="1" applyAlignment="1">
      <alignment horizontal="center" vertical="center"/>
    </xf>
    <xf numFmtId="4" fontId="17" fillId="0" borderId="47" xfId="0" applyNumberFormat="1" applyFont="1" applyBorder="1" applyAlignment="1">
      <alignment horizontal="center" vertical="center"/>
    </xf>
    <xf numFmtId="4" fontId="17" fillId="0" borderId="3" xfId="0" applyNumberFormat="1" applyFont="1" applyBorder="1" applyAlignment="1">
      <alignment horizontal="center" vertical="center"/>
    </xf>
    <xf numFmtId="10" fontId="17" fillId="0" borderId="17" xfId="3" applyNumberFormat="1" applyFont="1" applyFill="1" applyBorder="1" applyAlignment="1">
      <alignment horizontal="center" vertical="center"/>
    </xf>
    <xf numFmtId="10" fontId="17" fillId="0" borderId="40" xfId="3" applyNumberFormat="1" applyFont="1" applyFill="1" applyBorder="1" applyAlignment="1">
      <alignment horizontal="center" vertical="center"/>
    </xf>
    <xf numFmtId="3" fontId="67" fillId="0" borderId="0" xfId="0" applyNumberFormat="1" applyFont="1"/>
    <xf numFmtId="10" fontId="17" fillId="0" borderId="1" xfId="3" applyNumberFormat="1" applyFont="1" applyBorder="1" applyAlignment="1">
      <alignment horizontal="center" vertical="center"/>
    </xf>
    <xf numFmtId="10" fontId="17" fillId="0" borderId="26" xfId="3" applyNumberFormat="1" applyFont="1" applyBorder="1" applyAlignment="1">
      <alignment horizontal="center" vertical="center"/>
    </xf>
    <xf numFmtId="0" fontId="18" fillId="0" borderId="0" xfId="0" applyFont="1" applyAlignment="1">
      <alignment horizontal="right"/>
    </xf>
    <xf numFmtId="0" fontId="18" fillId="0" borderId="0" xfId="0" applyFont="1" applyFill="1" applyAlignment="1">
      <alignment horizontal="right" vertical="center" wrapText="1"/>
    </xf>
    <xf numFmtId="0" fontId="18" fillId="0" borderId="0" xfId="0" applyFont="1" applyFill="1" applyAlignment="1">
      <alignment horizontal="right" vertical="center"/>
    </xf>
    <xf numFmtId="170" fontId="5" fillId="0" borderId="0" xfId="2" applyNumberFormat="1" applyFont="1" applyBorder="1" applyAlignment="1">
      <alignment horizontal="left"/>
    </xf>
    <xf numFmtId="170" fontId="3" fillId="0" borderId="0" xfId="2" applyNumberFormat="1" applyFont="1" applyBorder="1" applyAlignment="1">
      <alignment horizontal="left"/>
    </xf>
    <xf numFmtId="170" fontId="3" fillId="0" borderId="0" xfId="0" applyNumberFormat="1" applyFont="1" applyAlignment="1">
      <alignment horizontal="left"/>
    </xf>
    <xf numFmtId="0" fontId="21" fillId="0" borderId="0" xfId="0" applyFont="1" applyFill="1"/>
    <xf numFmtId="9" fontId="17" fillId="0" borderId="1" xfId="3" applyFont="1" applyBorder="1" applyAlignment="1">
      <alignment horizontal="center" vertical="center"/>
    </xf>
    <xf numFmtId="9" fontId="17" fillId="0" borderId="26" xfId="3" applyFont="1" applyBorder="1" applyAlignment="1">
      <alignment horizontal="center" vertical="center"/>
    </xf>
    <xf numFmtId="0" fontId="19" fillId="0" borderId="0" xfId="0" applyFont="1" applyFill="1" applyAlignment="1">
      <alignment horizontal="right" vertical="center"/>
    </xf>
    <xf numFmtId="0" fontId="64" fillId="0" borderId="0" xfId="0" applyFont="1" applyFill="1" applyBorder="1" applyAlignment="1">
      <alignment horizontal="left" vertical="center"/>
    </xf>
    <xf numFmtId="0" fontId="19" fillId="0" borderId="0" xfId="0" applyFont="1" applyFill="1" applyBorder="1" applyAlignment="1">
      <alignment horizontal="left" vertical="center"/>
    </xf>
    <xf numFmtId="0" fontId="65" fillId="0" borderId="0" xfId="0" applyFont="1" applyFill="1" applyBorder="1" applyAlignment="1">
      <alignment horizontal="left" vertical="center"/>
    </xf>
    <xf numFmtId="49" fontId="17" fillId="0" borderId="0" xfId="0" applyNumberFormat="1" applyFont="1" applyFill="1" applyAlignment="1">
      <alignment horizontal="right" vertical="top"/>
    </xf>
    <xf numFmtId="49" fontId="17" fillId="0" borderId="0" xfId="0" applyNumberFormat="1" applyFont="1" applyFill="1" applyAlignment="1">
      <alignment horizontal="right"/>
    </xf>
    <xf numFmtId="49" fontId="68" fillId="0" borderId="0" xfId="0" applyNumberFormat="1" applyFont="1" applyAlignment="1">
      <alignment horizontal="left"/>
    </xf>
    <xf numFmtId="0" fontId="68" fillId="0" borderId="0" xfId="0" applyFont="1"/>
    <xf numFmtId="0" fontId="68" fillId="0" borderId="0" xfId="2" applyFont="1" applyBorder="1"/>
    <xf numFmtId="166" fontId="68" fillId="0" borderId="0" xfId="0" applyNumberFormat="1" applyFont="1" applyAlignment="1">
      <alignment horizontal="left"/>
    </xf>
    <xf numFmtId="0" fontId="68" fillId="0" borderId="0" xfId="0" applyFont="1" applyAlignment="1">
      <alignment horizontal="left"/>
    </xf>
    <xf numFmtId="0" fontId="69" fillId="0" borderId="1" xfId="0" applyFont="1" applyBorder="1" applyAlignment="1">
      <alignment horizontal="center" vertical="center" wrapText="1"/>
    </xf>
    <xf numFmtId="0" fontId="49" fillId="0" borderId="1" xfId="0" applyFont="1" applyBorder="1"/>
    <xf numFmtId="0" fontId="69" fillId="0" borderId="1" xfId="0" applyFont="1" applyBorder="1" applyAlignment="1">
      <alignment horizontal="center" vertical="center"/>
    </xf>
    <xf numFmtId="173" fontId="70" fillId="0" borderId="1" xfId="0" applyNumberFormat="1" applyFont="1" applyBorder="1" applyAlignment="1">
      <alignment horizontal="center" vertical="center"/>
    </xf>
    <xf numFmtId="0" fontId="69" fillId="0" borderId="1" xfId="0" applyFont="1" applyBorder="1" applyAlignment="1">
      <alignment horizontal="center" vertical="center" wrapText="1" shrinkToFit="1"/>
    </xf>
    <xf numFmtId="0" fontId="69" fillId="0" borderId="1" xfId="0" applyFont="1" applyBorder="1" applyAlignment="1">
      <alignment horizontal="center"/>
    </xf>
    <xf numFmtId="0" fontId="70" fillId="0" borderId="1" xfId="0" applyFont="1" applyBorder="1" applyAlignment="1">
      <alignment horizontal="left"/>
    </xf>
    <xf numFmtId="0" fontId="71" fillId="0" borderId="1" xfId="0" applyFont="1" applyBorder="1" applyAlignment="1">
      <alignment horizontal="center"/>
    </xf>
    <xf numFmtId="0" fontId="49" fillId="0" borderId="1" xfId="0" applyFont="1" applyBorder="1" applyAlignment="1"/>
    <xf numFmtId="0" fontId="70" fillId="0" borderId="1" xfId="0" applyFont="1" applyBorder="1" applyAlignment="1"/>
    <xf numFmtId="0" fontId="71" fillId="0" borderId="0" xfId="0" applyFont="1" applyAlignment="1">
      <alignment horizontal="center"/>
    </xf>
    <xf numFmtId="0" fontId="71" fillId="0" borderId="0" xfId="0" applyFont="1" applyAlignment="1"/>
    <xf numFmtId="0" fontId="71" fillId="0" borderId="3" xfId="0" applyFont="1" applyBorder="1" applyAlignment="1">
      <alignment horizontal="center"/>
    </xf>
    <xf numFmtId="0" fontId="70" fillId="0" borderId="4" xfId="0" applyFont="1" applyBorder="1" applyAlignment="1"/>
    <xf numFmtId="0" fontId="69" fillId="0" borderId="0" xfId="0" applyFont="1" applyAlignment="1">
      <alignment horizontal="left"/>
    </xf>
    <xf numFmtId="0" fontId="49" fillId="0" borderId="1" xfId="0" applyFont="1" applyBorder="1" applyAlignment="1">
      <alignment vertical="top"/>
    </xf>
    <xf numFmtId="0" fontId="70" fillId="0" borderId="1" xfId="0" applyFont="1" applyBorder="1" applyAlignment="1">
      <alignment vertical="top"/>
    </xf>
    <xf numFmtId="0" fontId="71" fillId="0" borderId="0" xfId="0" applyFont="1" applyAlignment="1">
      <alignment vertical="top"/>
    </xf>
    <xf numFmtId="0" fontId="70" fillId="0" borderId="4" xfId="0" applyFont="1" applyBorder="1" applyAlignment="1">
      <alignment vertical="top"/>
    </xf>
    <xf numFmtId="0" fontId="49" fillId="0" borderId="0" xfId="0" applyFont="1" applyAlignment="1">
      <alignment horizontal="right"/>
    </xf>
    <xf numFmtId="173" fontId="70" fillId="0" borderId="1" xfId="0" applyNumberFormat="1" applyFont="1" applyBorder="1" applyAlignment="1">
      <alignment horizontal="center" vertical="center" wrapText="1"/>
    </xf>
    <xf numFmtId="14" fontId="70" fillId="0" borderId="1" xfId="0" applyNumberFormat="1" applyFont="1" applyFill="1" applyBorder="1" applyAlignment="1">
      <alignment horizontal="center" vertical="center" wrapText="1"/>
    </xf>
    <xf numFmtId="0" fontId="70" fillId="0" borderId="1" xfId="0" applyFont="1" applyBorder="1" applyAlignment="1">
      <alignment horizontal="left" wrapText="1"/>
    </xf>
    <xf numFmtId="0" fontId="69" fillId="0" borderId="1" xfId="0" applyFont="1" applyBorder="1" applyAlignment="1"/>
    <xf numFmtId="0" fontId="49" fillId="0" borderId="1" xfId="0" applyFont="1" applyBorder="1" applyAlignment="1">
      <alignment wrapText="1"/>
    </xf>
    <xf numFmtId="0" fontId="49" fillId="0" borderId="1" xfId="0" applyFont="1" applyBorder="1" applyAlignment="1">
      <alignment horizontal="left"/>
    </xf>
    <xf numFmtId="3" fontId="23" fillId="0" borderId="39" xfId="0" applyNumberFormat="1" applyFont="1" applyFill="1" applyBorder="1" applyAlignment="1">
      <alignment horizontal="center"/>
    </xf>
    <xf numFmtId="3" fontId="18" fillId="0" borderId="54" xfId="0" applyNumberFormat="1" applyFont="1" applyFill="1" applyBorder="1" applyAlignment="1">
      <alignment horizontal="center"/>
    </xf>
    <xf numFmtId="3" fontId="18" fillId="0" borderId="30" xfId="0" applyNumberFormat="1" applyFont="1" applyFill="1" applyBorder="1" applyAlignment="1">
      <alignment horizontal="center"/>
    </xf>
    <xf numFmtId="3" fontId="23" fillId="0" borderId="35" xfId="0" applyNumberFormat="1" applyFont="1" applyFill="1" applyBorder="1" applyAlignment="1">
      <alignment horizontal="center"/>
    </xf>
    <xf numFmtId="3" fontId="18" fillId="0" borderId="7" xfId="0" applyNumberFormat="1" applyFont="1" applyFill="1" applyBorder="1" applyAlignment="1">
      <alignment horizontal="center"/>
    </xf>
    <xf numFmtId="168" fontId="24" fillId="4" borderId="39" xfId="1" applyNumberFormat="1" applyFont="1" applyFill="1" applyBorder="1"/>
    <xf numFmtId="0" fontId="52" fillId="0" borderId="0" xfId="0" applyFont="1" applyFill="1"/>
    <xf numFmtId="0" fontId="51" fillId="0" borderId="0" xfId="0" applyFont="1" applyFill="1"/>
    <xf numFmtId="0" fontId="17" fillId="5" borderId="0" xfId="0" applyFont="1" applyFill="1" applyAlignment="1">
      <alignment horizontal="left" vertical="center" wrapText="1"/>
    </xf>
    <xf numFmtId="0" fontId="23" fillId="5" borderId="0" xfId="0" applyFont="1" applyFill="1" applyAlignment="1">
      <alignment horizontal="left" vertical="center"/>
    </xf>
    <xf numFmtId="0" fontId="17" fillId="5" borderId="0" xfId="0" applyFont="1" applyFill="1" applyAlignment="1">
      <alignment vertical="center" wrapText="1"/>
    </xf>
    <xf numFmtId="3" fontId="23" fillId="5" borderId="67" xfId="0" applyNumberFormat="1" applyFont="1" applyFill="1" applyBorder="1"/>
    <xf numFmtId="0" fontId="17" fillId="5" borderId="37" xfId="0" applyFont="1" applyFill="1" applyBorder="1"/>
    <xf numFmtId="3" fontId="17" fillId="5" borderId="41" xfId="0" applyNumberFormat="1" applyFont="1" applyFill="1" applyBorder="1" applyAlignment="1">
      <alignment vertical="center"/>
    </xf>
    <xf numFmtId="3" fontId="17" fillId="5" borderId="48" xfId="0" applyNumberFormat="1" applyFont="1" applyFill="1" applyBorder="1" applyAlignment="1">
      <alignment vertical="center"/>
    </xf>
    <xf numFmtId="3" fontId="17" fillId="5" borderId="71" xfId="0" applyNumberFormat="1" applyFont="1" applyFill="1" applyBorder="1"/>
    <xf numFmtId="3" fontId="17" fillId="5" borderId="24" xfId="0" applyNumberFormat="1" applyFont="1" applyFill="1" applyBorder="1"/>
    <xf numFmtId="3" fontId="17" fillId="5" borderId="43" xfId="0" applyNumberFormat="1" applyFont="1" applyFill="1" applyBorder="1"/>
    <xf numFmtId="0" fontId="17" fillId="5" borderId="18" xfId="0" applyFont="1" applyFill="1" applyBorder="1"/>
    <xf numFmtId="0" fontId="17" fillId="5" borderId="55" xfId="0" applyFont="1" applyFill="1" applyBorder="1" applyAlignment="1">
      <alignment horizontal="left"/>
    </xf>
    <xf numFmtId="0" fontId="17" fillId="5" borderId="0" xfId="0" applyFont="1" applyFill="1" applyBorder="1" applyAlignment="1">
      <alignment horizontal="left"/>
    </xf>
    <xf numFmtId="0" fontId="17" fillId="5" borderId="56" xfId="0" applyFont="1" applyFill="1" applyBorder="1" applyAlignment="1">
      <alignment horizontal="left"/>
    </xf>
    <xf numFmtId="3" fontId="17" fillId="5" borderId="35" xfId="0" applyNumberFormat="1" applyFont="1" applyFill="1" applyBorder="1"/>
    <xf numFmtId="3" fontId="17" fillId="5" borderId="74" xfId="0" applyNumberFormat="1" applyFont="1" applyFill="1" applyBorder="1" applyAlignment="1">
      <alignment vertical="center"/>
    </xf>
    <xf numFmtId="3" fontId="17" fillId="5" borderId="18" xfId="0" applyNumberFormat="1" applyFont="1" applyFill="1" applyBorder="1"/>
    <xf numFmtId="3" fontId="23" fillId="5" borderId="4" xfId="0" applyNumberFormat="1" applyFont="1" applyFill="1" applyBorder="1" applyAlignment="1">
      <alignment vertical="center"/>
    </xf>
    <xf numFmtId="0" fontId="17" fillId="5" borderId="39" xfId="0" applyFont="1" applyFill="1" applyBorder="1"/>
    <xf numFmtId="3" fontId="17" fillId="5" borderId="39" xfId="0" applyNumberFormat="1" applyFont="1" applyFill="1" applyBorder="1" applyAlignment="1">
      <alignment vertical="center"/>
    </xf>
    <xf numFmtId="3" fontId="17" fillId="5" borderId="18" xfId="0" applyNumberFormat="1" applyFont="1" applyFill="1" applyBorder="1" applyAlignment="1">
      <alignment vertical="center"/>
    </xf>
    <xf numFmtId="3" fontId="17" fillId="5" borderId="37" xfId="0" applyNumberFormat="1" applyFont="1" applyFill="1" applyBorder="1" applyAlignment="1">
      <alignment vertical="center"/>
    </xf>
    <xf numFmtId="0" fontId="20" fillId="5" borderId="45" xfId="0" applyFont="1" applyFill="1" applyBorder="1" applyAlignment="1">
      <alignment horizontal="left" vertical="center"/>
    </xf>
    <xf numFmtId="0" fontId="17" fillId="5" borderId="10" xfId="0" applyFont="1" applyFill="1" applyBorder="1" applyAlignment="1">
      <alignment horizontal="left" vertical="center"/>
    </xf>
    <xf numFmtId="0" fontId="17" fillId="5" borderId="52" xfId="0" applyFont="1" applyFill="1" applyBorder="1" applyAlignment="1">
      <alignment horizontal="left" vertical="center"/>
    </xf>
    <xf numFmtId="3" fontId="17" fillId="5" borderId="11" xfId="0" applyNumberFormat="1" applyFont="1" applyFill="1" applyBorder="1" applyAlignment="1">
      <alignment horizontal="center" vertical="center"/>
    </xf>
    <xf numFmtId="3" fontId="17" fillId="5" borderId="67" xfId="0" applyNumberFormat="1" applyFont="1" applyFill="1" applyBorder="1" applyAlignment="1">
      <alignment horizontal="center" vertical="center"/>
    </xf>
    <xf numFmtId="169" fontId="20" fillId="5" borderId="38" xfId="0" applyNumberFormat="1" applyFont="1" applyFill="1" applyBorder="1" applyAlignment="1">
      <alignment horizontal="center" vertical="center"/>
    </xf>
    <xf numFmtId="0" fontId="17" fillId="5" borderId="11" xfId="0" applyFont="1" applyFill="1" applyBorder="1" applyAlignment="1">
      <alignment horizontal="center" vertical="center"/>
    </xf>
    <xf numFmtId="10" fontId="17" fillId="5" borderId="67" xfId="3" applyNumberFormat="1" applyFont="1" applyFill="1" applyBorder="1" applyAlignment="1">
      <alignment horizontal="center" vertical="center"/>
    </xf>
    <xf numFmtId="0" fontId="17" fillId="5" borderId="38" xfId="0" applyFont="1" applyFill="1" applyBorder="1"/>
    <xf numFmtId="0" fontId="17" fillId="5" borderId="4" xfId="0" applyFont="1" applyFill="1" applyBorder="1"/>
    <xf numFmtId="0" fontId="17" fillId="5" borderId="1" xfId="0" applyFont="1" applyFill="1" applyBorder="1"/>
    <xf numFmtId="3" fontId="17" fillId="5" borderId="11" xfId="0" applyNumberFormat="1" applyFont="1" applyFill="1" applyBorder="1"/>
    <xf numFmtId="3" fontId="23" fillId="5" borderId="48" xfId="0" applyNumberFormat="1" applyFont="1" applyFill="1" applyBorder="1" applyAlignment="1">
      <alignment vertical="center"/>
    </xf>
    <xf numFmtId="3" fontId="17" fillId="5" borderId="59" xfId="0" applyNumberFormat="1" applyFont="1" applyFill="1" applyBorder="1"/>
    <xf numFmtId="0" fontId="17" fillId="5" borderId="2" xfId="0" applyFont="1" applyFill="1" applyBorder="1"/>
    <xf numFmtId="0" fontId="17" fillId="5" borderId="16" xfId="0" applyFont="1" applyFill="1" applyBorder="1"/>
    <xf numFmtId="3" fontId="17" fillId="5" borderId="4" xfId="0" applyNumberFormat="1" applyFont="1" applyFill="1" applyBorder="1" applyAlignment="1">
      <alignment vertical="center"/>
    </xf>
    <xf numFmtId="0" fontId="17" fillId="5" borderId="3" xfId="0" applyFont="1" applyFill="1" applyBorder="1"/>
    <xf numFmtId="0" fontId="17" fillId="5" borderId="41" xfId="0" applyFont="1" applyFill="1" applyBorder="1"/>
    <xf numFmtId="3" fontId="17" fillId="5" borderId="51" xfId="0" applyNumberFormat="1" applyFont="1" applyFill="1" applyBorder="1" applyAlignment="1">
      <alignment vertical="center"/>
    </xf>
    <xf numFmtId="168" fontId="23" fillId="5" borderId="2" xfId="0" applyNumberFormat="1" applyFont="1" applyFill="1" applyBorder="1" applyAlignment="1">
      <alignment vertical="center"/>
    </xf>
    <xf numFmtId="168" fontId="23" fillId="5" borderId="33" xfId="0" applyNumberFormat="1" applyFont="1" applyFill="1" applyBorder="1" applyAlignment="1">
      <alignment vertical="center"/>
    </xf>
    <xf numFmtId="168" fontId="23" fillId="5" borderId="34" xfId="0" applyNumberFormat="1" applyFont="1" applyFill="1" applyBorder="1" applyAlignment="1">
      <alignment vertical="center"/>
    </xf>
    <xf numFmtId="168" fontId="23" fillId="5" borderId="36" xfId="0" applyNumberFormat="1" applyFont="1" applyFill="1" applyBorder="1" applyAlignment="1">
      <alignment vertical="center"/>
    </xf>
    <xf numFmtId="168" fontId="23" fillId="5" borderId="48" xfId="0" applyNumberFormat="1" applyFont="1" applyFill="1" applyBorder="1" applyAlignment="1">
      <alignment vertical="center"/>
    </xf>
    <xf numFmtId="168" fontId="23" fillId="5" borderId="21" xfId="0" applyNumberFormat="1" applyFont="1" applyFill="1" applyBorder="1" applyAlignment="1">
      <alignment vertical="center"/>
    </xf>
    <xf numFmtId="168" fontId="23" fillId="5" borderId="1" xfId="0" applyNumberFormat="1" applyFont="1" applyFill="1" applyBorder="1" applyAlignment="1">
      <alignment vertical="center"/>
    </xf>
    <xf numFmtId="168" fontId="23" fillId="5" borderId="40" xfId="0" applyNumberFormat="1" applyFont="1" applyFill="1" applyBorder="1" applyAlignment="1">
      <alignment vertical="center"/>
    </xf>
    <xf numFmtId="168" fontId="23" fillId="5" borderId="0" xfId="0" applyNumberFormat="1" applyFont="1" applyFill="1" applyBorder="1" applyAlignment="1">
      <alignment vertical="center"/>
    </xf>
    <xf numFmtId="168" fontId="23" fillId="5" borderId="25" xfId="0" applyNumberFormat="1" applyFont="1" applyFill="1" applyBorder="1" applyAlignment="1">
      <alignment vertical="center"/>
    </xf>
    <xf numFmtId="168" fontId="23" fillId="5" borderId="26" xfId="0" applyNumberFormat="1" applyFont="1" applyFill="1" applyBorder="1" applyAlignment="1">
      <alignment vertical="center"/>
    </xf>
    <xf numFmtId="168" fontId="23" fillId="5" borderId="43" xfId="0" applyNumberFormat="1" applyFont="1" applyFill="1" applyBorder="1" applyAlignment="1">
      <alignment vertical="center"/>
    </xf>
    <xf numFmtId="168" fontId="23" fillId="5" borderId="60" xfId="0" applyNumberFormat="1" applyFont="1" applyFill="1" applyBorder="1" applyAlignment="1">
      <alignment vertical="center"/>
    </xf>
    <xf numFmtId="168" fontId="23" fillId="5" borderId="62" xfId="0" applyNumberFormat="1" applyFont="1" applyFill="1" applyBorder="1" applyAlignment="1">
      <alignment vertical="center"/>
    </xf>
    <xf numFmtId="168" fontId="23" fillId="5" borderId="19" xfId="0" applyNumberFormat="1" applyFont="1" applyFill="1" applyBorder="1" applyAlignment="1">
      <alignment vertical="center"/>
    </xf>
    <xf numFmtId="168" fontId="23" fillId="5" borderId="20" xfId="0" applyNumberFormat="1" applyFont="1" applyFill="1" applyBorder="1" applyAlignment="1">
      <alignment vertical="center"/>
    </xf>
    <xf numFmtId="168" fontId="23" fillId="5" borderId="49" xfId="0" applyNumberFormat="1" applyFont="1" applyFill="1" applyBorder="1" applyAlignment="1">
      <alignment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40" fillId="0" borderId="48" xfId="0" applyFont="1" applyFill="1" applyBorder="1" applyAlignment="1">
      <alignment horizontal="left" vertical="center"/>
    </xf>
    <xf numFmtId="0" fontId="40" fillId="0" borderId="2" xfId="0" applyFont="1" applyFill="1" applyBorder="1" applyAlignment="1">
      <alignment horizontal="left" vertical="center"/>
    </xf>
    <xf numFmtId="0" fontId="40" fillId="0" borderId="53" xfId="0" applyFont="1" applyFill="1" applyBorder="1" applyAlignment="1">
      <alignment horizontal="left" vertical="center"/>
    </xf>
    <xf numFmtId="0" fontId="23" fillId="0" borderId="48"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53" xfId="0" applyFont="1" applyFill="1" applyBorder="1" applyAlignment="1">
      <alignment horizontal="center" vertical="center"/>
    </xf>
    <xf numFmtId="0" fontId="20" fillId="7" borderId="0" xfId="0" applyFont="1" applyFill="1" applyAlignment="1">
      <alignment horizontal="left" vertical="center" wrapText="1"/>
    </xf>
    <xf numFmtId="14" fontId="16" fillId="0" borderId="63" xfId="0" applyNumberFormat="1" applyFont="1" applyFill="1" applyBorder="1" applyAlignment="1">
      <alignment horizontal="center" vertical="center" wrapText="1"/>
    </xf>
    <xf numFmtId="0" fontId="33" fillId="0" borderId="32" xfId="0" applyFont="1" applyFill="1" applyBorder="1" applyAlignment="1">
      <alignment horizontal="center" vertical="center" wrapText="1"/>
    </xf>
    <xf numFmtId="14" fontId="16" fillId="0" borderId="64" xfId="0" applyNumberFormat="1" applyFont="1" applyFill="1" applyBorder="1" applyAlignment="1">
      <alignment horizontal="center" vertical="center" wrapText="1"/>
    </xf>
    <xf numFmtId="14" fontId="16" fillId="0" borderId="65" xfId="0" applyNumberFormat="1" applyFont="1" applyFill="1" applyBorder="1" applyAlignment="1">
      <alignment horizontal="center" vertical="center" wrapText="1"/>
    </xf>
    <xf numFmtId="0" fontId="16"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65" xfId="0" applyFont="1" applyFill="1" applyBorder="1" applyAlignment="1">
      <alignment horizontal="center" vertical="center" wrapText="1"/>
    </xf>
    <xf numFmtId="0" fontId="17" fillId="5" borderId="17" xfId="0" applyFont="1" applyFill="1" applyBorder="1" applyAlignment="1">
      <alignment horizontal="left"/>
    </xf>
    <xf numFmtId="0" fontId="17" fillId="5" borderId="18" xfId="0" applyFont="1" applyFill="1" applyBorder="1" applyAlignment="1">
      <alignment horizontal="left"/>
    </xf>
    <xf numFmtId="0" fontId="17" fillId="5" borderId="22" xfId="0" applyFont="1" applyFill="1" applyBorder="1" applyAlignment="1">
      <alignment horizontal="left"/>
    </xf>
    <xf numFmtId="0" fontId="17" fillId="5" borderId="48" xfId="0" applyFont="1" applyFill="1" applyBorder="1" applyAlignment="1">
      <alignment horizontal="left"/>
    </xf>
    <xf numFmtId="0" fontId="17" fillId="5" borderId="2" xfId="0" applyFont="1" applyFill="1" applyBorder="1" applyAlignment="1">
      <alignment horizontal="left"/>
    </xf>
    <xf numFmtId="0" fontId="17" fillId="5" borderId="53" xfId="0" applyFont="1" applyFill="1" applyBorder="1" applyAlignment="1">
      <alignment horizontal="left"/>
    </xf>
    <xf numFmtId="0" fontId="16" fillId="0" borderId="28" xfId="0" applyFont="1" applyFill="1" applyBorder="1" applyAlignment="1">
      <alignment horizontal="left"/>
    </xf>
    <xf numFmtId="0" fontId="16" fillId="0" borderId="29" xfId="0" applyFont="1" applyFill="1" applyBorder="1" applyAlignment="1">
      <alignment horizontal="left"/>
    </xf>
    <xf numFmtId="0" fontId="16" fillId="0" borderId="30" xfId="0" applyFont="1" applyFill="1" applyBorder="1" applyAlignment="1">
      <alignment horizontal="left"/>
    </xf>
    <xf numFmtId="0" fontId="17" fillId="0" borderId="17" xfId="0" applyFont="1" applyFill="1" applyBorder="1" applyAlignment="1">
      <alignment horizontal="left"/>
    </xf>
    <xf numFmtId="0" fontId="17" fillId="0" borderId="18" xfId="0" applyFont="1" applyFill="1" applyBorder="1" applyAlignment="1">
      <alignment horizontal="left"/>
    </xf>
    <xf numFmtId="0" fontId="17" fillId="0" borderId="22" xfId="0" applyFont="1" applyFill="1" applyBorder="1" applyAlignment="1">
      <alignment horizontal="left"/>
    </xf>
    <xf numFmtId="0" fontId="42" fillId="0" borderId="0" xfId="0" applyFont="1" applyAlignment="1">
      <alignment horizontal="left"/>
    </xf>
    <xf numFmtId="14" fontId="16" fillId="0" borderId="36" xfId="0" applyNumberFormat="1" applyFont="1" applyBorder="1" applyAlignment="1">
      <alignment horizontal="center" vertical="center" wrapText="1"/>
    </xf>
    <xf numFmtId="0" fontId="33" fillId="0" borderId="43" xfId="0" applyFont="1" applyBorder="1" applyAlignment="1">
      <alignment horizontal="center" vertical="center" wrapText="1"/>
    </xf>
    <xf numFmtId="14" fontId="16" fillId="0" borderId="63" xfId="0" applyNumberFormat="1" applyFont="1" applyBorder="1" applyAlignment="1">
      <alignment horizontal="center" vertical="center" wrapText="1"/>
    </xf>
    <xf numFmtId="0" fontId="33" fillId="0" borderId="32" xfId="0" applyFont="1" applyBorder="1" applyAlignment="1">
      <alignment horizontal="center"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43" xfId="0" applyFont="1" applyBorder="1" applyAlignment="1">
      <alignment horizontal="left" vertical="center" wrapText="1"/>
    </xf>
    <xf numFmtId="0" fontId="17" fillId="0" borderId="0" xfId="0" applyFont="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1" xfId="0" applyFont="1" applyBorder="1" applyAlignment="1">
      <alignment horizontal="left" vertical="center" wrapText="1"/>
    </xf>
    <xf numFmtId="0" fontId="17" fillId="0" borderId="1" xfId="0" applyFont="1" applyBorder="1" applyAlignment="1">
      <alignment horizontal="left" vertical="center" wrapText="1"/>
    </xf>
    <xf numFmtId="0" fontId="17" fillId="0" borderId="40" xfId="0" applyFont="1" applyBorder="1" applyAlignment="1">
      <alignment horizontal="left" vertical="center" wrapText="1"/>
    </xf>
    <xf numFmtId="0" fontId="17" fillId="0" borderId="49" xfId="0" applyFont="1" applyBorder="1" applyAlignment="1">
      <alignment horizontal="left" vertical="center" wrapText="1"/>
    </xf>
    <xf numFmtId="0" fontId="17" fillId="0" borderId="15" xfId="0" applyFont="1" applyBorder="1" applyAlignment="1">
      <alignment horizontal="left" vertical="center" wrapText="1"/>
    </xf>
    <xf numFmtId="0" fontId="17" fillId="0" borderId="66" xfId="0" applyFont="1" applyBorder="1" applyAlignment="1">
      <alignment horizontal="left" vertical="center" wrapText="1"/>
    </xf>
    <xf numFmtId="0" fontId="18" fillId="0" borderId="6" xfId="0" applyFont="1" applyBorder="1" applyAlignment="1">
      <alignment horizontal="left" vertical="center" wrapText="1"/>
    </xf>
    <xf numFmtId="0" fontId="16" fillId="0" borderId="60" xfId="0" applyFont="1" applyBorder="1" applyAlignment="1">
      <alignment horizontal="left" vertical="center" wrapText="1"/>
    </xf>
    <xf numFmtId="0" fontId="16" fillId="0" borderId="61" xfId="0" applyFont="1" applyBorder="1" applyAlignment="1">
      <alignment horizontal="left" vertical="center" wrapText="1"/>
    </xf>
    <xf numFmtId="0" fontId="33" fillId="0" borderId="61" xfId="0" applyFont="1" applyBorder="1" applyAlignment="1">
      <alignment horizontal="left" vertical="center" wrapText="1"/>
    </xf>
    <xf numFmtId="0" fontId="33" fillId="0" borderId="55" xfId="0" applyFont="1" applyBorder="1" applyAlignment="1">
      <alignment horizontal="left" vertical="center" wrapText="1"/>
    </xf>
    <xf numFmtId="0" fontId="33" fillId="0" borderId="0" xfId="0" applyFont="1" applyBorder="1" applyAlignment="1">
      <alignment horizontal="left" vertical="center" wrapText="1"/>
    </xf>
    <xf numFmtId="14" fontId="16" fillId="0" borderId="33" xfId="0" applyNumberFormat="1" applyFont="1" applyBorder="1" applyAlignment="1">
      <alignment horizontal="center" vertical="center" wrapText="1"/>
    </xf>
    <xf numFmtId="0" fontId="33" fillId="0" borderId="25" xfId="0" applyFont="1" applyBorder="1" applyAlignment="1">
      <alignment horizontal="center" vertical="center" wrapText="1"/>
    </xf>
    <xf numFmtId="0" fontId="33" fillId="0" borderId="63" xfId="0" applyFont="1" applyBorder="1" applyAlignment="1">
      <alignment horizontal="left" vertical="center" wrapText="1"/>
    </xf>
    <xf numFmtId="0" fontId="33" fillId="0" borderId="56" xfId="0" applyFont="1" applyBorder="1" applyAlignment="1">
      <alignment horizontal="left" vertical="center" wrapText="1"/>
    </xf>
    <xf numFmtId="14" fontId="16" fillId="0" borderId="46" xfId="0" applyNumberFormat="1" applyFont="1" applyBorder="1" applyAlignment="1">
      <alignment horizontal="center" vertical="center" wrapText="1"/>
    </xf>
    <xf numFmtId="0" fontId="33" fillId="0" borderId="50" xfId="0" applyFont="1" applyBorder="1" applyAlignment="1">
      <alignment horizontal="center" vertical="center" wrapText="1"/>
    </xf>
    <xf numFmtId="14" fontId="16" fillId="0" borderId="47" xfId="0" applyNumberFormat="1" applyFont="1" applyBorder="1" applyAlignment="1">
      <alignment horizontal="center" vertical="center" wrapText="1"/>
    </xf>
    <xf numFmtId="0" fontId="33" fillId="0" borderId="51" xfId="0" applyFont="1" applyBorder="1" applyAlignment="1">
      <alignment horizontal="center" vertical="center" wrapText="1"/>
    </xf>
    <xf numFmtId="14" fontId="16" fillId="0" borderId="64" xfId="0" applyNumberFormat="1" applyFont="1" applyBorder="1" applyAlignment="1">
      <alignment horizontal="center" vertical="center" wrapText="1"/>
    </xf>
    <xf numFmtId="0" fontId="33" fillId="0" borderId="65" xfId="0" applyFont="1" applyBorder="1" applyAlignment="1">
      <alignment horizontal="center"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6" xfId="0" applyFont="1" applyBorder="1" applyAlignment="1">
      <alignment horizontal="left" vertical="center" wrapText="1"/>
    </xf>
    <xf numFmtId="0" fontId="17" fillId="0" borderId="47" xfId="0" applyFont="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xf>
    <xf numFmtId="0" fontId="17" fillId="0" borderId="1" xfId="0" applyFont="1" applyBorder="1" applyAlignment="1">
      <alignment horizontal="left"/>
    </xf>
    <xf numFmtId="0" fontId="17" fillId="0" borderId="3" xfId="0" applyFont="1" applyBorder="1" applyAlignment="1">
      <alignment horizontal="left"/>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7" xfId="0" applyFont="1" applyBorder="1" applyAlignment="1">
      <alignment horizontal="left" vertical="center" wrapText="1"/>
    </xf>
    <xf numFmtId="0" fontId="17" fillId="0" borderId="51" xfId="0" applyFont="1" applyBorder="1" applyAlignment="1">
      <alignment horizontal="left" vertical="center" wrapText="1"/>
    </xf>
    <xf numFmtId="49" fontId="17" fillId="0" borderId="0" xfId="0" applyNumberFormat="1" applyFont="1" applyFill="1" applyBorder="1" applyAlignment="1">
      <alignment horizontal="left"/>
    </xf>
    <xf numFmtId="0" fontId="23" fillId="0" borderId="0" xfId="0" applyFont="1" applyFill="1" applyBorder="1" applyAlignment="1">
      <alignment horizontal="left" wrapText="1"/>
    </xf>
    <xf numFmtId="0" fontId="17" fillId="0" borderId="0" xfId="0" applyFont="1" applyAlignment="1">
      <alignment horizontal="justify" vertical="center" wrapText="1"/>
    </xf>
    <xf numFmtId="14" fontId="1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7" fillId="0" borderId="21" xfId="0" applyFont="1" applyFill="1" applyBorder="1" applyAlignment="1">
      <alignment horizontal="left"/>
    </xf>
    <xf numFmtId="0" fontId="17" fillId="0" borderId="1" xfId="0" applyFont="1" applyFill="1" applyBorder="1" applyAlignment="1">
      <alignment horizontal="left"/>
    </xf>
    <xf numFmtId="0" fontId="17" fillId="0" borderId="40" xfId="0" applyFont="1" applyFill="1" applyBorder="1" applyAlignment="1">
      <alignment horizontal="left"/>
    </xf>
    <xf numFmtId="0" fontId="26" fillId="0" borderId="21" xfId="0" applyFont="1" applyFill="1" applyBorder="1" applyAlignment="1">
      <alignment horizontal="left"/>
    </xf>
    <xf numFmtId="0" fontId="26" fillId="0" borderId="1" xfId="0" applyFont="1" applyFill="1" applyBorder="1" applyAlignment="1">
      <alignment horizontal="left"/>
    </xf>
    <xf numFmtId="0" fontId="26" fillId="0" borderId="40" xfId="0" applyFont="1" applyFill="1" applyBorder="1" applyAlignment="1">
      <alignment horizontal="left"/>
    </xf>
    <xf numFmtId="0" fontId="18" fillId="0" borderId="21" xfId="0" applyFont="1" applyFill="1" applyBorder="1" applyAlignment="1">
      <alignment horizontal="left"/>
    </xf>
    <xf numFmtId="0" fontId="18" fillId="0" borderId="1" xfId="0" applyFont="1" applyFill="1" applyBorder="1" applyAlignment="1">
      <alignment horizontal="left"/>
    </xf>
    <xf numFmtId="0" fontId="18" fillId="0" borderId="40" xfId="0" applyFont="1" applyFill="1" applyBorder="1" applyAlignment="1">
      <alignment horizontal="left"/>
    </xf>
    <xf numFmtId="0" fontId="17" fillId="0" borderId="25" xfId="0" applyFont="1" applyFill="1" applyBorder="1" applyAlignment="1">
      <alignment horizontal="left"/>
    </xf>
    <xf numFmtId="0" fontId="17" fillId="0" borderId="26" xfId="0" applyFont="1" applyFill="1" applyBorder="1" applyAlignment="1">
      <alignment horizontal="left"/>
    </xf>
    <xf numFmtId="0" fontId="17" fillId="0" borderId="43" xfId="0" applyFont="1" applyFill="1" applyBorder="1" applyAlignment="1">
      <alignment horizontal="left"/>
    </xf>
    <xf numFmtId="0" fontId="44" fillId="0" borderId="21" xfId="0" applyFont="1" applyFill="1" applyBorder="1" applyAlignment="1">
      <alignment horizontal="left"/>
    </xf>
    <xf numFmtId="0" fontId="44" fillId="0" borderId="1" xfId="0" applyFont="1" applyFill="1" applyBorder="1" applyAlignment="1">
      <alignment horizontal="left"/>
    </xf>
    <xf numFmtId="0" fontId="44" fillId="0" borderId="40" xfId="0" applyFont="1" applyFill="1" applyBorder="1" applyAlignment="1">
      <alignment horizontal="left"/>
    </xf>
    <xf numFmtId="0" fontId="18" fillId="0" borderId="17" xfId="0" applyFont="1" applyFill="1" applyBorder="1" applyAlignment="1">
      <alignment horizontal="left"/>
    </xf>
    <xf numFmtId="0" fontId="18" fillId="0" borderId="18" xfId="0" applyFont="1" applyFill="1" applyBorder="1" applyAlignment="1">
      <alignment horizontal="left"/>
    </xf>
    <xf numFmtId="0" fontId="18" fillId="0" borderId="22" xfId="0" applyFont="1" applyFill="1" applyBorder="1" applyAlignment="1">
      <alignment horizontal="left"/>
    </xf>
    <xf numFmtId="0" fontId="17" fillId="0" borderId="48" xfId="0" applyFont="1" applyFill="1" applyBorder="1" applyAlignment="1">
      <alignment horizontal="left" vertical="center"/>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4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49"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66" xfId="0" applyFont="1" applyFill="1" applyBorder="1" applyAlignment="1">
      <alignment horizontal="left" vertical="center"/>
    </xf>
    <xf numFmtId="0" fontId="24" fillId="0" borderId="17" xfId="0" applyFont="1" applyFill="1" applyBorder="1" applyAlignment="1">
      <alignment horizontal="left"/>
    </xf>
    <xf numFmtId="0" fontId="24" fillId="0" borderId="18" xfId="0" applyFont="1" applyFill="1" applyBorder="1" applyAlignment="1">
      <alignment horizontal="left"/>
    </xf>
    <xf numFmtId="0" fontId="24" fillId="0" borderId="22" xfId="0" applyFont="1" applyFill="1" applyBorder="1" applyAlignment="1">
      <alignment horizontal="left"/>
    </xf>
    <xf numFmtId="0" fontId="33" fillId="0" borderId="63"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22" xfId="0" applyFont="1" applyFill="1" applyBorder="1" applyAlignment="1">
      <alignment horizontal="left" vertical="center"/>
    </xf>
    <xf numFmtId="0" fontId="17" fillId="4" borderId="21" xfId="0" applyFont="1" applyFill="1" applyBorder="1" applyAlignment="1">
      <alignment horizontal="left"/>
    </xf>
    <xf numFmtId="0" fontId="17" fillId="4" borderId="1" xfId="0" applyFont="1" applyFill="1" applyBorder="1" applyAlignment="1">
      <alignment horizontal="left"/>
    </xf>
    <xf numFmtId="0" fontId="17" fillId="4" borderId="40" xfId="0" applyFont="1" applyFill="1" applyBorder="1" applyAlignment="1">
      <alignment horizontal="left"/>
    </xf>
    <xf numFmtId="0" fontId="19" fillId="0" borderId="6" xfId="0" applyFont="1" applyBorder="1" applyAlignment="1">
      <alignment horizontal="left"/>
    </xf>
    <xf numFmtId="14" fontId="16" fillId="0" borderId="64" xfId="0" applyNumberFormat="1" applyFont="1" applyFill="1" applyBorder="1" applyAlignment="1">
      <alignment horizontal="left" vertical="center" wrapText="1"/>
    </xf>
    <xf numFmtId="0" fontId="33" fillId="0" borderId="65" xfId="0" applyFont="1" applyFill="1" applyBorder="1" applyAlignment="1">
      <alignment horizontal="left" vertical="center" wrapText="1"/>
    </xf>
    <xf numFmtId="0" fontId="17" fillId="0" borderId="21" xfId="0" applyFont="1" applyFill="1" applyBorder="1" applyAlignment="1">
      <alignment horizontal="left" vertical="center"/>
    </xf>
    <xf numFmtId="0" fontId="17" fillId="0" borderId="1" xfId="0" applyFont="1" applyFill="1" applyBorder="1" applyAlignment="1">
      <alignment horizontal="left" vertical="center"/>
    </xf>
    <xf numFmtId="0" fontId="17" fillId="0" borderId="40" xfId="0" applyFont="1" applyFill="1" applyBorder="1" applyAlignment="1">
      <alignment horizontal="left" vertical="center"/>
    </xf>
    <xf numFmtId="3" fontId="17" fillId="0" borderId="6" xfId="0" applyNumberFormat="1" applyFont="1" applyBorder="1" applyAlignment="1">
      <alignment horizontal="right"/>
    </xf>
    <xf numFmtId="0" fontId="33" fillId="0" borderId="31" xfId="0" applyFont="1" applyBorder="1" applyAlignment="1">
      <alignment horizontal="left" vertical="center" wrapText="1"/>
    </xf>
    <xf numFmtId="0" fontId="33" fillId="0" borderId="6" xfId="0" applyFont="1" applyBorder="1" applyAlignment="1">
      <alignment horizontal="left" vertical="center" wrapText="1"/>
    </xf>
    <xf numFmtId="14" fontId="25" fillId="0" borderId="64" xfId="0" applyNumberFormat="1" applyFont="1" applyFill="1" applyBorder="1" applyAlignment="1">
      <alignment horizontal="left" vertical="center" wrapText="1"/>
    </xf>
    <xf numFmtId="0" fontId="38" fillId="0" borderId="65" xfId="0" applyFont="1" applyFill="1" applyBorder="1" applyAlignment="1">
      <alignment horizontal="left" vertical="center" wrapText="1"/>
    </xf>
    <xf numFmtId="0" fontId="17" fillId="0" borderId="17" xfId="0" applyNumberFormat="1" applyFont="1" applyFill="1" applyBorder="1" applyAlignment="1">
      <alignment horizontal="left" vertical="center"/>
    </xf>
    <xf numFmtId="0" fontId="17" fillId="0" borderId="18" xfId="0" applyNumberFormat="1" applyFont="1" applyFill="1" applyBorder="1" applyAlignment="1">
      <alignment horizontal="left" vertical="center"/>
    </xf>
    <xf numFmtId="0" fontId="17" fillId="0" borderId="22" xfId="0" applyNumberFormat="1" applyFont="1" applyFill="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7" fillId="0" borderId="48" xfId="0" applyFont="1" applyBorder="1" applyAlignment="1">
      <alignment horizontal="left" vertical="center" wrapText="1"/>
    </xf>
    <xf numFmtId="0" fontId="17" fillId="0" borderId="2" xfId="0" applyFont="1" applyBorder="1" applyAlignment="1">
      <alignment horizontal="left" vertical="center" wrapText="1"/>
    </xf>
    <xf numFmtId="0" fontId="17" fillId="0" borderId="53" xfId="0" applyFont="1" applyBorder="1" applyAlignment="1">
      <alignment horizontal="left" vertical="center" wrapText="1"/>
    </xf>
    <xf numFmtId="0" fontId="16" fillId="0" borderId="28" xfId="0" applyFont="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0" fontId="17" fillId="0" borderId="45" xfId="0" applyFont="1" applyBorder="1" applyAlignment="1">
      <alignment horizontal="left" vertical="center"/>
    </xf>
    <xf numFmtId="0" fontId="17" fillId="0" borderId="10" xfId="0" applyFont="1" applyBorder="1" applyAlignment="1">
      <alignment horizontal="left" vertical="center"/>
    </xf>
    <xf numFmtId="0" fontId="17" fillId="0" borderId="52" xfId="0" applyFont="1" applyBorder="1" applyAlignment="1">
      <alignment horizontal="left" vertical="center"/>
    </xf>
    <xf numFmtId="0" fontId="17" fillId="0" borderId="48" xfId="0" applyFont="1" applyBorder="1" applyAlignment="1">
      <alignment horizontal="left" vertical="center"/>
    </xf>
    <xf numFmtId="0" fontId="17" fillId="0" borderId="2" xfId="0" applyFont="1" applyBorder="1" applyAlignment="1">
      <alignment horizontal="left" vertical="center"/>
    </xf>
    <xf numFmtId="0" fontId="17" fillId="0" borderId="53" xfId="0" applyFont="1" applyBorder="1" applyAlignment="1">
      <alignment horizontal="left" vertical="center"/>
    </xf>
    <xf numFmtId="0" fontId="17" fillId="0" borderId="49" xfId="0" applyFont="1" applyBorder="1" applyAlignment="1">
      <alignment horizontal="left" vertical="center"/>
    </xf>
    <xf numFmtId="0" fontId="17" fillId="0" borderId="15" xfId="0" applyFont="1" applyBorder="1" applyAlignment="1">
      <alignment horizontal="left" vertical="center"/>
    </xf>
    <xf numFmtId="0" fontId="17" fillId="0" borderId="66" xfId="0" applyFont="1" applyBorder="1" applyAlignment="1">
      <alignment horizontal="left" vertical="center"/>
    </xf>
    <xf numFmtId="0" fontId="17" fillId="0" borderId="40" xfId="0" applyFont="1" applyBorder="1" applyAlignment="1">
      <alignment horizontal="left"/>
    </xf>
    <xf numFmtId="0" fontId="17" fillId="0" borderId="25" xfId="0" applyFont="1" applyBorder="1" applyAlignment="1">
      <alignment horizontal="left"/>
    </xf>
    <xf numFmtId="0" fontId="17" fillId="0" borderId="43" xfId="0" applyFont="1" applyBorder="1" applyAlignment="1">
      <alignment horizontal="left"/>
    </xf>
    <xf numFmtId="0" fontId="16" fillId="0" borderId="7" xfId="0" applyFont="1" applyBorder="1" applyAlignment="1">
      <alignment horizontal="left"/>
    </xf>
    <xf numFmtId="0" fontId="16" fillId="0" borderId="9" xfId="0" applyFont="1" applyBorder="1" applyAlignment="1">
      <alignment horizontal="left"/>
    </xf>
    <xf numFmtId="0" fontId="17" fillId="0" borderId="17" xfId="0" applyFont="1" applyBorder="1" applyAlignment="1">
      <alignment horizontal="left"/>
    </xf>
    <xf numFmtId="0" fontId="17" fillId="0" borderId="22" xfId="0" applyFont="1" applyBorder="1" applyAlignment="1">
      <alignment horizontal="left"/>
    </xf>
    <xf numFmtId="0" fontId="18" fillId="0" borderId="0" xfId="0" applyFont="1" applyAlignment="1">
      <alignment horizontal="left"/>
    </xf>
    <xf numFmtId="49" fontId="17" fillId="0" borderId="0" xfId="0" applyNumberFormat="1" applyFont="1" applyAlignment="1">
      <alignment horizontal="left" vertical="top" wrapText="1"/>
    </xf>
    <xf numFmtId="0" fontId="18" fillId="0" borderId="28" xfId="0" applyFont="1" applyFill="1" applyBorder="1" applyAlignment="1">
      <alignment horizontal="center"/>
    </xf>
    <xf numFmtId="0" fontId="18" fillId="0" borderId="29" xfId="0" applyFont="1" applyFill="1" applyBorder="1" applyAlignment="1">
      <alignment horizontal="center"/>
    </xf>
    <xf numFmtId="0" fontId="18" fillId="0" borderId="30" xfId="0" applyFont="1" applyFill="1" applyBorder="1" applyAlignment="1">
      <alignment horizont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7" xfId="0" applyFont="1" applyFill="1" applyBorder="1" applyAlignment="1">
      <alignment horizontal="left"/>
    </xf>
    <xf numFmtId="0" fontId="17" fillId="0" borderId="8" xfId="0" applyFont="1" applyFill="1" applyBorder="1" applyAlignment="1">
      <alignment horizontal="left"/>
    </xf>
    <xf numFmtId="0" fontId="17" fillId="0" borderId="9" xfId="0" applyFont="1" applyFill="1" applyBorder="1" applyAlignment="1">
      <alignment horizontal="left"/>
    </xf>
    <xf numFmtId="0" fontId="17" fillId="0" borderId="3"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applyBorder="1" applyAlignment="1">
      <alignment horizontal="left"/>
    </xf>
    <xf numFmtId="0" fontId="17" fillId="0" borderId="28"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37" xfId="0" applyFont="1" applyFill="1" applyBorder="1" applyAlignment="1">
      <alignment horizontal="left" vertical="center"/>
    </xf>
    <xf numFmtId="0" fontId="18" fillId="0" borderId="0" xfId="0" applyFont="1" applyFill="1" applyAlignment="1">
      <alignment horizontal="left" vertical="center"/>
    </xf>
    <xf numFmtId="3" fontId="17" fillId="0" borderId="6" xfId="0" applyNumberFormat="1" applyFont="1" applyFill="1" applyBorder="1" applyAlignment="1">
      <alignment horizontal="right"/>
    </xf>
    <xf numFmtId="0" fontId="18" fillId="0" borderId="7" xfId="0" applyFont="1" applyFill="1" applyBorder="1" applyAlignment="1">
      <alignment horizontal="left"/>
    </xf>
    <xf numFmtId="0" fontId="18" fillId="0" borderId="8" xfId="0" applyFont="1" applyFill="1" applyBorder="1" applyAlignment="1">
      <alignment horizontal="left"/>
    </xf>
    <xf numFmtId="0" fontId="18" fillId="0" borderId="9" xfId="0" applyFont="1" applyFill="1" applyBorder="1" applyAlignment="1">
      <alignment horizontal="left"/>
    </xf>
    <xf numFmtId="0" fontId="0" fillId="0" borderId="15" xfId="0" applyBorder="1" applyAlignment="1">
      <alignment horizontal="left" vertical="center"/>
    </xf>
    <xf numFmtId="0" fontId="0" fillId="0" borderId="66" xfId="0" applyBorder="1" applyAlignment="1">
      <alignment horizontal="left" vertical="center"/>
    </xf>
    <xf numFmtId="0" fontId="23" fillId="0" borderId="0" xfId="0" applyFont="1" applyAlignment="1">
      <alignment horizontal="left" vertical="center" wrapText="1"/>
    </xf>
    <xf numFmtId="0" fontId="62" fillId="0" borderId="0" xfId="0" applyFont="1" applyAlignment="1">
      <alignment horizontal="left" vertical="center"/>
    </xf>
    <xf numFmtId="0" fontId="63" fillId="0" borderId="0" xfId="0" applyFont="1" applyAlignment="1">
      <alignment horizontal="left" vertical="center"/>
    </xf>
    <xf numFmtId="0" fontId="28" fillId="0" borderId="0" xfId="0" applyFont="1" applyAlignment="1">
      <alignment horizontal="left" vertical="center"/>
    </xf>
    <xf numFmtId="0" fontId="30" fillId="0" borderId="0" xfId="0" applyFont="1" applyAlignment="1">
      <alignment horizontal="left" vertical="center"/>
    </xf>
    <xf numFmtId="0" fontId="18" fillId="0" borderId="0" xfId="0" applyFont="1" applyAlignment="1">
      <alignment horizontal="left" vertical="center" wrapText="1"/>
    </xf>
    <xf numFmtId="0" fontId="27" fillId="0" borderId="0" xfId="0" applyFont="1" applyAlignment="1">
      <alignment horizontal="left" vertical="center"/>
    </xf>
    <xf numFmtId="0" fontId="18" fillId="0" borderId="0" xfId="0"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0" fillId="0" borderId="0" xfId="0" applyAlignment="1">
      <alignment vertical="center"/>
    </xf>
    <xf numFmtId="0" fontId="17" fillId="0" borderId="0" xfId="0" applyFont="1" applyAlignment="1">
      <alignment horizontal="left" vertical="center"/>
    </xf>
    <xf numFmtId="0" fontId="16" fillId="0" borderId="0" xfId="0" applyFont="1" applyBorder="1" applyAlignment="1">
      <alignment horizontal="left" vertical="center"/>
    </xf>
    <xf numFmtId="0" fontId="18" fillId="0" borderId="0" xfId="0" applyFont="1" applyAlignment="1">
      <alignment horizontal="center" vertical="center"/>
    </xf>
    <xf numFmtId="0" fontId="17" fillId="0" borderId="0" xfId="0" applyFont="1" applyAlignment="1">
      <alignment horizontal="center" vertical="center"/>
    </xf>
    <xf numFmtId="0" fontId="19" fillId="0" borderId="6" xfId="0" applyFont="1" applyBorder="1" applyAlignment="1">
      <alignment horizontal="left" vertical="center"/>
    </xf>
    <xf numFmtId="0" fontId="17" fillId="0" borderId="0" xfId="0" applyFont="1" applyAlignment="1">
      <alignment horizontal="center" vertical="center" wrapText="1"/>
    </xf>
    <xf numFmtId="0" fontId="18" fillId="0" borderId="0" xfId="0" applyFont="1" applyFill="1" applyAlignment="1">
      <alignment horizontal="left" vertical="center" wrapText="1"/>
    </xf>
    <xf numFmtId="49" fontId="16" fillId="0" borderId="0" xfId="0" applyNumberFormat="1" applyFont="1" applyAlignment="1">
      <alignment horizontal="center" vertical="center"/>
    </xf>
    <xf numFmtId="0" fontId="16" fillId="0" borderId="0" xfId="0" applyFont="1" applyAlignment="1">
      <alignment horizontal="center" vertical="center"/>
    </xf>
    <xf numFmtId="0" fontId="28" fillId="0" borderId="0" xfId="0" applyFont="1" applyAlignment="1">
      <alignment horizontal="left" vertical="center" wrapText="1"/>
    </xf>
    <xf numFmtId="0" fontId="20" fillId="0" borderId="0" xfId="0" applyFont="1" applyAlignment="1">
      <alignment horizontal="left" vertical="center" wrapText="1"/>
    </xf>
    <xf numFmtId="0" fontId="17" fillId="5" borderId="0" xfId="0" applyFont="1" applyFill="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0" xfId="0" applyFont="1" applyFill="1" applyAlignment="1">
      <alignment horizontal="left" vertical="top"/>
    </xf>
    <xf numFmtId="172" fontId="67" fillId="0" borderId="0" xfId="0" applyNumberFormat="1" applyFont="1" applyAlignment="1">
      <alignment horizontal="left"/>
    </xf>
    <xf numFmtId="0" fontId="25" fillId="0" borderId="28" xfId="0" applyFont="1" applyFill="1" applyBorder="1" applyAlignment="1">
      <alignment horizontal="left"/>
    </xf>
    <xf numFmtId="0" fontId="25" fillId="0" borderId="29" xfId="0" applyFont="1" applyFill="1" applyBorder="1" applyAlignment="1">
      <alignment horizontal="left"/>
    </xf>
    <xf numFmtId="0" fontId="25" fillId="0" borderId="30" xfId="0" applyFont="1" applyFill="1" applyBorder="1" applyAlignment="1">
      <alignment horizontal="left"/>
    </xf>
    <xf numFmtId="49" fontId="24" fillId="4" borderId="0" xfId="0" applyNumberFormat="1" applyFont="1" applyFill="1" applyAlignment="1">
      <alignment horizontal="left" vertical="top" wrapText="1"/>
    </xf>
    <xf numFmtId="0" fontId="20" fillId="0" borderId="0" xfId="0" applyFont="1" applyFill="1" applyAlignment="1">
      <alignment horizontal="left" vertical="center" wrapText="1"/>
    </xf>
    <xf numFmtId="0" fontId="20" fillId="0" borderId="0" xfId="0" applyFont="1" applyAlignment="1">
      <alignment horizontal="left" vertical="top"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38" fillId="0" borderId="61"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176" fontId="16" fillId="0" borderId="64" xfId="0" applyNumberFormat="1" applyFont="1" applyBorder="1" applyAlignment="1">
      <alignment horizontal="center" vertical="center" wrapText="1"/>
    </xf>
    <xf numFmtId="176" fontId="33" fillId="0" borderId="65" xfId="0" applyNumberFormat="1" applyFont="1" applyBorder="1" applyAlignment="1">
      <alignment horizontal="center" vertical="center" wrapText="1"/>
    </xf>
    <xf numFmtId="0" fontId="17" fillId="5" borderId="0" xfId="0" applyFont="1" applyFill="1" applyAlignment="1">
      <alignment horizontal="left" vertical="center" wrapText="1"/>
    </xf>
    <xf numFmtId="0" fontId="20" fillId="5" borderId="6" xfId="0" applyFont="1" applyFill="1" applyBorder="1" applyAlignment="1">
      <alignment horizontal="left"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5" xfId="0" applyFont="1" applyFill="1" applyBorder="1" applyAlignment="1">
      <alignment horizontal="center" vertical="center" wrapText="1"/>
    </xf>
    <xf numFmtId="3" fontId="16" fillId="5" borderId="11"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20" fillId="0" borderId="0"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3" fontId="16" fillId="0" borderId="11"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18"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17" fillId="5" borderId="19" xfId="3" applyFont="1" applyFill="1" applyBorder="1" applyAlignment="1">
      <alignment horizontal="center" vertical="center" wrapText="1"/>
    </xf>
    <xf numFmtId="9" fontId="17" fillId="5" borderId="18" xfId="3" applyFont="1" applyFill="1" applyBorder="1" applyAlignment="1">
      <alignment horizontal="center" vertical="center" wrapText="1"/>
    </xf>
    <xf numFmtId="3" fontId="17" fillId="5" borderId="20" xfId="0" applyNumberFormat="1" applyFont="1" applyFill="1" applyBorder="1" applyAlignment="1">
      <alignment horizontal="center" vertical="center" wrapText="1"/>
    </xf>
    <xf numFmtId="3" fontId="17" fillId="5" borderId="22"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7" fillId="5" borderId="26" xfId="0" applyFont="1" applyFill="1" applyBorder="1" applyAlignment="1">
      <alignment horizontal="center" vertical="center" wrapText="1"/>
    </xf>
    <xf numFmtId="9" fontId="17" fillId="5" borderId="23" xfId="3" applyFont="1" applyFill="1" applyBorder="1" applyAlignment="1">
      <alignment horizontal="center" vertical="center" wrapText="1"/>
    </xf>
    <xf numFmtId="9" fontId="17" fillId="5" borderId="13" xfId="3" applyFont="1" applyFill="1" applyBorder="1" applyAlignment="1">
      <alignment horizontal="center" vertical="center" wrapText="1"/>
    </xf>
    <xf numFmtId="3" fontId="17" fillId="5" borderId="24" xfId="0" applyNumberFormat="1" applyFont="1" applyFill="1" applyBorder="1" applyAlignment="1">
      <alignment horizontal="center" vertical="center" wrapText="1"/>
    </xf>
    <xf numFmtId="3" fontId="17" fillId="5" borderId="27" xfId="0" applyNumberFormat="1"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9" fontId="17" fillId="0" borderId="19" xfId="3" applyFont="1" applyFill="1" applyBorder="1" applyAlignment="1">
      <alignment horizontal="center" vertical="center" wrapText="1"/>
    </xf>
    <xf numFmtId="9" fontId="17" fillId="0" borderId="18" xfId="3" applyFont="1" applyFill="1" applyBorder="1" applyAlignment="1">
      <alignment horizontal="center" vertical="center" wrapText="1"/>
    </xf>
    <xf numFmtId="3" fontId="17" fillId="0" borderId="36" xfId="0" applyNumberFormat="1" applyFont="1" applyFill="1" applyBorder="1" applyAlignment="1">
      <alignment horizontal="center" vertical="center" wrapText="1"/>
    </xf>
    <xf numFmtId="3" fontId="17" fillId="0" borderId="40"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2" xfId="0" applyFont="1" applyFill="1" applyBorder="1" applyAlignment="1">
      <alignment horizontal="center" vertical="center" wrapText="1"/>
    </xf>
    <xf numFmtId="9" fontId="17" fillId="0" borderId="23" xfId="3" applyFont="1" applyFill="1" applyBorder="1" applyAlignment="1">
      <alignment horizontal="center" vertical="center" wrapText="1"/>
    </xf>
    <xf numFmtId="9" fontId="17" fillId="0" borderId="13" xfId="3" applyFont="1" applyFill="1" applyBorder="1" applyAlignment="1">
      <alignment horizontal="center" vertical="center" wrapText="1"/>
    </xf>
    <xf numFmtId="3" fontId="17" fillId="0" borderId="43" xfId="0" applyNumberFormat="1" applyFont="1" applyFill="1" applyBorder="1" applyAlignment="1">
      <alignment horizontal="center" vertical="center" wrapText="1"/>
    </xf>
    <xf numFmtId="0" fontId="17" fillId="4" borderId="0" xfId="0" applyFont="1" applyFill="1" applyAlignment="1">
      <alignment horizontal="left" vertical="center" wrapText="1"/>
    </xf>
    <xf numFmtId="0" fontId="24" fillId="4" borderId="0" xfId="0" applyFont="1" applyFill="1" applyAlignment="1">
      <alignment horizontal="left" vertical="center" wrapText="1"/>
    </xf>
    <xf numFmtId="0" fontId="23" fillId="5" borderId="0" xfId="0" applyFont="1" applyFill="1" applyAlignment="1">
      <alignment horizontal="left" vertical="center"/>
    </xf>
    <xf numFmtId="0" fontId="23" fillId="0" borderId="0" xfId="0" applyFont="1" applyFill="1" applyAlignment="1">
      <alignment horizontal="center" vertical="center" wrapText="1"/>
    </xf>
    <xf numFmtId="0" fontId="22" fillId="0" borderId="0" xfId="0" applyFont="1" applyFill="1" applyAlignment="1">
      <alignment horizontal="left" vertical="center"/>
    </xf>
    <xf numFmtId="0" fontId="24" fillId="4" borderId="69"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17" fillId="0" borderId="0" xfId="0" applyFont="1" applyFill="1" applyAlignment="1">
      <alignment horizontal="left" vertical="top" wrapText="1"/>
    </xf>
    <xf numFmtId="0" fontId="23" fillId="0"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Fill="1" applyAlignment="1">
      <alignment horizontal="justify" vertical="center" wrapText="1"/>
    </xf>
    <xf numFmtId="0" fontId="22" fillId="0" borderId="0" xfId="0" applyFont="1" applyFill="1" applyAlignment="1">
      <alignment horizontal="left" vertical="center" wrapText="1"/>
    </xf>
    <xf numFmtId="0" fontId="23" fillId="0" borderId="0" xfId="0" applyFont="1" applyFill="1" applyAlignment="1">
      <alignment horizontal="left" vertical="center" wrapText="1"/>
    </xf>
    <xf numFmtId="0" fontId="22" fillId="0" borderId="0" xfId="0" applyFont="1" applyAlignment="1">
      <alignment horizontal="left" vertical="center" wrapText="1"/>
    </xf>
    <xf numFmtId="0" fontId="17" fillId="0" borderId="4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37" fillId="0" borderId="0" xfId="0" applyFont="1" applyFill="1" applyAlignment="1">
      <alignment horizontal="left" wrapText="1"/>
    </xf>
    <xf numFmtId="0" fontId="23" fillId="0" borderId="17" xfId="0" applyFont="1" applyFill="1" applyBorder="1" applyAlignment="1">
      <alignment horizontal="left"/>
    </xf>
    <xf numFmtId="0" fontId="23" fillId="0" borderId="18" xfId="0" applyFont="1" applyFill="1" applyBorder="1" applyAlignment="1">
      <alignment horizontal="left"/>
    </xf>
    <xf numFmtId="0" fontId="23" fillId="0" borderId="22" xfId="0" applyFont="1" applyFill="1" applyBorder="1" applyAlignment="1">
      <alignment horizontal="left"/>
    </xf>
    <xf numFmtId="0" fontId="23" fillId="0" borderId="21" xfId="0" applyFont="1" applyFill="1" applyBorder="1" applyAlignment="1">
      <alignment horizontal="left"/>
    </xf>
    <xf numFmtId="0" fontId="23" fillId="0" borderId="1" xfId="0" applyFont="1" applyFill="1" applyBorder="1" applyAlignment="1">
      <alignment horizontal="left"/>
    </xf>
    <xf numFmtId="0" fontId="23" fillId="0" borderId="40" xfId="0" applyFont="1" applyFill="1" applyBorder="1" applyAlignment="1">
      <alignment horizontal="left"/>
    </xf>
    <xf numFmtId="49" fontId="44" fillId="4" borderId="0" xfId="0" applyNumberFormat="1" applyFont="1" applyFill="1" applyAlignment="1">
      <alignment horizontal="left" vertical="top" wrapText="1"/>
    </xf>
    <xf numFmtId="49" fontId="25" fillId="0" borderId="62" xfId="0" applyNumberFormat="1" applyFont="1" applyFill="1" applyBorder="1" applyAlignment="1">
      <alignment horizontal="center" vertical="top" wrapText="1"/>
    </xf>
    <xf numFmtId="49" fontId="25" fillId="0" borderId="19" xfId="0" applyNumberFormat="1" applyFont="1" applyFill="1" applyBorder="1" applyAlignment="1">
      <alignment horizontal="center" vertical="top" wrapText="1"/>
    </xf>
    <xf numFmtId="49" fontId="24" fillId="4" borderId="1" xfId="0" applyNumberFormat="1" applyFont="1" applyFill="1" applyBorder="1" applyAlignment="1">
      <alignment horizontal="center"/>
    </xf>
    <xf numFmtId="0" fontId="23" fillId="0" borderId="44" xfId="0" applyFont="1" applyFill="1" applyBorder="1" applyAlignment="1">
      <alignment horizontal="left"/>
    </xf>
    <xf numFmtId="0" fontId="23" fillId="0" borderId="23" xfId="0" applyFont="1" applyFill="1" applyBorder="1" applyAlignment="1">
      <alignment horizontal="left"/>
    </xf>
    <xf numFmtId="0" fontId="23" fillId="0" borderId="24" xfId="0" applyFont="1" applyFill="1" applyBorder="1" applyAlignment="1">
      <alignment horizontal="left"/>
    </xf>
    <xf numFmtId="49" fontId="23" fillId="0" borderId="0" xfId="0" applyNumberFormat="1" applyFont="1" applyFill="1" applyAlignment="1">
      <alignment horizontal="left" vertical="top" wrapText="1"/>
    </xf>
    <xf numFmtId="0" fontId="18" fillId="0" borderId="0" xfId="0" applyFont="1" applyFill="1" applyAlignment="1">
      <alignment horizontal="left"/>
    </xf>
    <xf numFmtId="0" fontId="17" fillId="0" borderId="0" xfId="0" applyFont="1" applyAlignment="1">
      <alignment horizontal="left" wrapText="1"/>
    </xf>
    <xf numFmtId="0" fontId="17" fillId="0" borderId="44" xfId="0" applyFont="1" applyBorder="1" applyAlignment="1">
      <alignment horizontal="left"/>
    </xf>
    <xf numFmtId="0" fontId="17" fillId="0" borderId="23" xfId="0" applyFont="1" applyBorder="1" applyAlignment="1">
      <alignment horizontal="left"/>
    </xf>
    <xf numFmtId="0" fontId="17" fillId="0" borderId="24" xfId="0" applyFont="1" applyBorder="1" applyAlignment="1">
      <alignment horizontal="left"/>
    </xf>
    <xf numFmtId="176" fontId="16" fillId="0" borderId="62" xfId="0" applyNumberFormat="1" applyFont="1" applyBorder="1" applyAlignment="1">
      <alignment horizontal="center" vertical="center" wrapText="1"/>
    </xf>
    <xf numFmtId="176" fontId="33" fillId="0" borderId="12" xfId="0" applyNumberFormat="1" applyFont="1" applyBorder="1" applyAlignment="1">
      <alignment horizontal="center" vertical="center" wrapText="1"/>
    </xf>
    <xf numFmtId="176" fontId="16" fillId="0" borderId="61" xfId="0" applyNumberFormat="1" applyFont="1" applyBorder="1" applyAlignment="1">
      <alignment horizontal="center" vertical="center" wrapText="1"/>
    </xf>
    <xf numFmtId="176" fontId="33" fillId="0" borderId="6" xfId="0" applyNumberFormat="1" applyFont="1" applyBorder="1" applyAlignment="1">
      <alignment horizontal="center" vertical="center" wrapText="1"/>
    </xf>
    <xf numFmtId="14" fontId="16" fillId="0" borderId="64" xfId="0" applyNumberFormat="1" applyFont="1" applyBorder="1" applyAlignment="1">
      <alignment horizontal="left" vertical="center" wrapText="1"/>
    </xf>
    <xf numFmtId="0" fontId="33" fillId="0" borderId="65" xfId="0" applyFont="1" applyBorder="1" applyAlignment="1">
      <alignment horizontal="left" vertical="center" wrapText="1"/>
    </xf>
    <xf numFmtId="0" fontId="17" fillId="0" borderId="18" xfId="0" applyFont="1" applyBorder="1" applyAlignment="1">
      <alignment horizontal="left"/>
    </xf>
    <xf numFmtId="0" fontId="17" fillId="0" borderId="48" xfId="0" applyFont="1" applyFill="1" applyBorder="1" applyAlignment="1">
      <alignment horizontal="left" wrapText="1"/>
    </xf>
    <xf numFmtId="0" fontId="17" fillId="0" borderId="2" xfId="0" applyFont="1" applyFill="1" applyBorder="1" applyAlignment="1">
      <alignment horizontal="left" wrapText="1"/>
    </xf>
    <xf numFmtId="0" fontId="17" fillId="0" borderId="53" xfId="0" applyFont="1" applyFill="1" applyBorder="1" applyAlignment="1">
      <alignment horizontal="left" wrapText="1"/>
    </xf>
    <xf numFmtId="14" fontId="25" fillId="0" borderId="64" xfId="0" applyNumberFormat="1" applyFont="1" applyFill="1" applyBorder="1" applyAlignment="1">
      <alignment horizontal="center" vertical="center" wrapText="1"/>
    </xf>
    <xf numFmtId="0" fontId="38" fillId="0" borderId="65" xfId="0" applyFont="1" applyFill="1" applyBorder="1" applyAlignment="1">
      <alignment horizontal="center" vertical="center" wrapText="1"/>
    </xf>
    <xf numFmtId="0" fontId="24" fillId="0" borderId="45" xfId="0" applyFont="1" applyFill="1" applyBorder="1" applyAlignment="1">
      <alignment horizontal="left"/>
    </xf>
    <xf numFmtId="0" fontId="24" fillId="0" borderId="10" xfId="0" applyFont="1" applyFill="1" applyBorder="1" applyAlignment="1">
      <alignment horizontal="left"/>
    </xf>
    <xf numFmtId="0" fontId="24" fillId="0" borderId="52" xfId="0" applyFont="1" applyFill="1" applyBorder="1" applyAlignment="1">
      <alignment horizontal="left"/>
    </xf>
    <xf numFmtId="0" fontId="24" fillId="0" borderId="48" xfId="0" applyFont="1" applyFill="1" applyBorder="1" applyAlignment="1">
      <alignment horizontal="left"/>
    </xf>
    <xf numFmtId="0" fontId="24" fillId="0" borderId="2" xfId="0" applyFont="1" applyFill="1" applyBorder="1" applyAlignment="1">
      <alignment horizontal="left"/>
    </xf>
    <xf numFmtId="0" fontId="24" fillId="0" borderId="53" xfId="0" applyFont="1" applyFill="1" applyBorder="1" applyAlignment="1">
      <alignment horizontal="left"/>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38" fillId="0" borderId="5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7" fillId="0" borderId="45" xfId="0" applyFont="1" applyBorder="1" applyAlignment="1">
      <alignment horizontal="left"/>
    </xf>
    <xf numFmtId="0" fontId="17" fillId="0" borderId="10" xfId="0" applyFont="1" applyBorder="1" applyAlignment="1">
      <alignment horizontal="left"/>
    </xf>
    <xf numFmtId="0" fontId="17" fillId="0" borderId="52" xfId="0" applyFont="1" applyBorder="1" applyAlignment="1">
      <alignment horizontal="left"/>
    </xf>
    <xf numFmtId="0" fontId="17" fillId="0" borderId="0" xfId="0" applyFont="1" applyAlignment="1">
      <alignment vertical="center" wrapText="1"/>
    </xf>
    <xf numFmtId="0" fontId="23" fillId="0" borderId="0" xfId="0" applyFont="1" applyFill="1" applyAlignment="1">
      <alignment horizontal="left" vertical="top"/>
    </xf>
    <xf numFmtId="176" fontId="66" fillId="0" borderId="65" xfId="0" applyNumberFormat="1" applyFont="1" applyBorder="1" applyAlignment="1">
      <alignment horizontal="center" vertical="center" wrapText="1"/>
    </xf>
    <xf numFmtId="0" fontId="20" fillId="0" borderId="17" xfId="0" applyFont="1" applyFill="1" applyBorder="1" applyAlignment="1">
      <alignment horizontal="left"/>
    </xf>
    <xf numFmtId="0" fontId="20" fillId="0" borderId="18" xfId="0" applyFont="1" applyFill="1" applyBorder="1" applyAlignment="1">
      <alignment horizontal="left"/>
    </xf>
    <xf numFmtId="0" fontId="20" fillId="0" borderId="22" xfId="0" applyFont="1" applyFill="1" applyBorder="1" applyAlignment="1">
      <alignment horizontal="left"/>
    </xf>
    <xf numFmtId="0" fontId="20" fillId="0" borderId="21" xfId="0" applyFont="1" applyFill="1" applyBorder="1" applyAlignment="1">
      <alignment horizontal="left"/>
    </xf>
    <xf numFmtId="0" fontId="20" fillId="0" borderId="1" xfId="0" applyFont="1" applyFill="1" applyBorder="1" applyAlignment="1">
      <alignment horizontal="left"/>
    </xf>
    <xf numFmtId="0" fontId="20" fillId="0" borderId="40" xfId="0" applyFont="1" applyFill="1" applyBorder="1" applyAlignment="1">
      <alignment horizontal="left"/>
    </xf>
    <xf numFmtId="0" fontId="20" fillId="0" borderId="21" xfId="0" applyFont="1" applyBorder="1" applyAlignment="1">
      <alignment horizontal="left"/>
    </xf>
    <xf numFmtId="0" fontId="20" fillId="0" borderId="1" xfId="0" applyFont="1" applyBorder="1" applyAlignment="1">
      <alignment horizontal="left"/>
    </xf>
    <xf numFmtId="0" fontId="20" fillId="0" borderId="40" xfId="0" applyFont="1" applyBorder="1" applyAlignment="1">
      <alignment horizontal="left"/>
    </xf>
    <xf numFmtId="0" fontId="16" fillId="0" borderId="28" xfId="0" applyFont="1" applyFill="1" applyBorder="1" applyAlignment="1">
      <alignment horizontal="left" wrapText="1"/>
    </xf>
    <xf numFmtId="0" fontId="16" fillId="0" borderId="29" xfId="0" applyFont="1" applyFill="1" applyBorder="1" applyAlignment="1">
      <alignment horizontal="left" wrapText="1"/>
    </xf>
    <xf numFmtId="0" fontId="16" fillId="0" borderId="30" xfId="0" applyFont="1" applyFill="1" applyBorder="1" applyAlignment="1">
      <alignment horizontal="left" wrapText="1"/>
    </xf>
    <xf numFmtId="0" fontId="44" fillId="0" borderId="48" xfId="0" applyFont="1" applyFill="1" applyBorder="1" applyAlignment="1">
      <alignment horizontal="left" vertical="center"/>
    </xf>
    <xf numFmtId="0" fontId="44" fillId="0" borderId="2" xfId="0" applyFont="1" applyFill="1" applyBorder="1" applyAlignment="1">
      <alignment horizontal="left" vertical="center"/>
    </xf>
    <xf numFmtId="0" fontId="44" fillId="0" borderId="53" xfId="0" applyFont="1" applyFill="1" applyBorder="1" applyAlignment="1">
      <alignment horizontal="left" vertical="center"/>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53" xfId="0" applyFont="1" applyFill="1" applyBorder="1" applyAlignment="1">
      <alignment horizontal="left"/>
    </xf>
    <xf numFmtId="0" fontId="18" fillId="0" borderId="37" xfId="0" applyFont="1" applyFill="1" applyBorder="1" applyAlignment="1">
      <alignment horizontal="left"/>
    </xf>
    <xf numFmtId="0" fontId="17" fillId="0" borderId="3" xfId="0" applyFont="1" applyFill="1" applyBorder="1" applyAlignment="1">
      <alignment horizontal="left"/>
    </xf>
    <xf numFmtId="0" fontId="24" fillId="5" borderId="17" xfId="0" applyFont="1" applyFill="1" applyBorder="1" applyAlignment="1">
      <alignment horizontal="left"/>
    </xf>
    <xf numFmtId="0" fontId="24" fillId="5" borderId="18" xfId="0" applyFont="1" applyFill="1" applyBorder="1" applyAlignment="1">
      <alignment horizontal="left"/>
    </xf>
    <xf numFmtId="0" fontId="24" fillId="5" borderId="22" xfId="0" applyFont="1" applyFill="1" applyBorder="1" applyAlignment="1">
      <alignment horizontal="left"/>
    </xf>
    <xf numFmtId="0" fontId="26" fillId="0" borderId="3" xfId="0" applyFont="1" applyFill="1" applyBorder="1" applyAlignment="1">
      <alignment horizontal="left"/>
    </xf>
    <xf numFmtId="0" fontId="23" fillId="0" borderId="37" xfId="0" applyFont="1" applyFill="1" applyBorder="1" applyAlignment="1">
      <alignment horizontal="left"/>
    </xf>
    <xf numFmtId="0" fontId="23" fillId="0" borderId="3" xfId="0" applyFont="1" applyFill="1" applyBorder="1" applyAlignment="1">
      <alignment horizontal="left"/>
    </xf>
    <xf numFmtId="0" fontId="17" fillId="0" borderId="44" xfId="0" applyFont="1" applyFill="1" applyBorder="1" applyAlignment="1">
      <alignment horizontal="left"/>
    </xf>
    <xf numFmtId="0" fontId="17" fillId="0" borderId="23" xfId="0" applyFont="1" applyFill="1" applyBorder="1" applyAlignment="1">
      <alignment horizontal="left"/>
    </xf>
    <xf numFmtId="0" fontId="17" fillId="0" borderId="41" xfId="0" applyFont="1" applyFill="1" applyBorder="1" applyAlignment="1">
      <alignment horizontal="left"/>
    </xf>
    <xf numFmtId="0" fontId="18" fillId="0" borderId="76" xfId="0" applyFont="1" applyFill="1" applyBorder="1" applyAlignment="1">
      <alignment horizontal="left"/>
    </xf>
    <xf numFmtId="0" fontId="20" fillId="0" borderId="0" xfId="0" applyFont="1" applyAlignment="1">
      <alignment horizontal="justify" vertical="center" wrapText="1"/>
    </xf>
    <xf numFmtId="0" fontId="57" fillId="5" borderId="17" xfId="0" applyFont="1" applyFill="1" applyBorder="1" applyAlignment="1">
      <alignment horizontal="left"/>
    </xf>
    <xf numFmtId="0" fontId="57" fillId="5" borderId="18" xfId="0" applyFont="1" applyFill="1" applyBorder="1" applyAlignment="1">
      <alignment horizontal="left"/>
    </xf>
    <xf numFmtId="0" fontId="57" fillId="5" borderId="22" xfId="0" applyFont="1" applyFill="1" applyBorder="1" applyAlignment="1">
      <alignment horizontal="left"/>
    </xf>
    <xf numFmtId="0" fontId="37" fillId="0" borderId="0" xfId="0" applyFont="1" applyFill="1" applyAlignment="1">
      <alignment horizontal="left" vertical="center" wrapText="1"/>
    </xf>
    <xf numFmtId="14" fontId="54" fillId="0" borderId="64" xfId="0" applyNumberFormat="1" applyFont="1" applyFill="1" applyBorder="1" applyAlignment="1">
      <alignment horizontal="center" vertical="center" wrapText="1"/>
    </xf>
    <xf numFmtId="0" fontId="56" fillId="0" borderId="65" xfId="0" applyFont="1" applyFill="1" applyBorder="1" applyAlignment="1">
      <alignment horizontal="center" vertical="center" wrapText="1"/>
    </xf>
    <xf numFmtId="14" fontId="45" fillId="0" borderId="64" xfId="0" applyNumberFormat="1" applyFont="1" applyFill="1" applyBorder="1" applyAlignment="1">
      <alignment horizontal="center" vertical="center" wrapText="1"/>
    </xf>
    <xf numFmtId="0" fontId="46" fillId="0" borderId="65" xfId="0"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14" fontId="16" fillId="0" borderId="11"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17" fillId="0" borderId="22" xfId="0" applyFont="1" applyBorder="1" applyAlignment="1">
      <alignment horizontal="left" vertical="center" wrapText="1"/>
    </xf>
    <xf numFmtId="0" fontId="17" fillId="0" borderId="37" xfId="0" applyFont="1" applyFill="1" applyBorder="1" applyAlignment="1">
      <alignment horizontal="left" vertical="center" wrapText="1"/>
    </xf>
    <xf numFmtId="0" fontId="12" fillId="0" borderId="0" xfId="2" applyFont="1" applyBorder="1" applyAlignment="1">
      <alignment horizontal="center" vertical="center"/>
    </xf>
    <xf numFmtId="0" fontId="9" fillId="0" borderId="0" xfId="2" applyFont="1" applyBorder="1" applyAlignment="1">
      <alignment horizontal="center" vertical="center"/>
    </xf>
    <xf numFmtId="0" fontId="0" fillId="0" borderId="0" xfId="0" applyAlignment="1"/>
    <xf numFmtId="0" fontId="5" fillId="0" borderId="0" xfId="0" applyFont="1" applyAlignment="1">
      <alignment horizontal="right"/>
    </xf>
    <xf numFmtId="0" fontId="0" fillId="0" borderId="0" xfId="0" applyAlignment="1">
      <alignment horizontal="right"/>
    </xf>
    <xf numFmtId="0" fontId="8" fillId="0" borderId="0" xfId="2"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0" fontId="16" fillId="5" borderId="70" xfId="0" applyFont="1" applyFill="1" applyBorder="1" applyAlignment="1">
      <alignment horizontal="center" vertical="center" wrapText="1"/>
    </xf>
    <xf numFmtId="9" fontId="17" fillId="5" borderId="72" xfId="3" applyFont="1" applyFill="1" applyBorder="1" applyAlignment="1">
      <alignment horizontal="center" vertical="center" wrapText="1"/>
    </xf>
    <xf numFmtId="9" fontId="17" fillId="5" borderId="37" xfId="3" applyFont="1" applyFill="1" applyBorder="1" applyAlignment="1">
      <alignment horizontal="center" vertical="center" wrapText="1"/>
    </xf>
    <xf numFmtId="3" fontId="17" fillId="5" borderId="40"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57" xfId="0" applyFont="1" applyFill="1" applyBorder="1" applyAlignment="1">
      <alignment horizontal="center" vertical="center" wrapText="1"/>
    </xf>
    <xf numFmtId="3" fontId="17" fillId="0" borderId="24" xfId="0" applyNumberFormat="1" applyFont="1" applyFill="1" applyBorder="1" applyAlignment="1">
      <alignment horizontal="center" vertical="center" wrapText="1"/>
    </xf>
    <xf numFmtId="3" fontId="17" fillId="0" borderId="27" xfId="0" applyNumberFormat="1" applyFont="1" applyFill="1" applyBorder="1" applyAlignment="1">
      <alignment horizontal="center" vertical="center" wrapText="1"/>
    </xf>
    <xf numFmtId="0" fontId="24" fillId="5" borderId="0" xfId="0" applyFont="1" applyFill="1" applyAlignment="1">
      <alignment horizontal="left" vertical="center" wrapText="1"/>
    </xf>
    <xf numFmtId="0" fontId="24" fillId="5" borderId="69"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2" fillId="0" borderId="0" xfId="0" applyFont="1" applyAlignment="1">
      <alignment horizontal="left" vertical="center"/>
    </xf>
    <xf numFmtId="3" fontId="17" fillId="0" borderId="0" xfId="0" applyNumberFormat="1" applyFont="1" applyFill="1" applyBorder="1" applyAlignment="1">
      <alignment horizontal="right"/>
    </xf>
    <xf numFmtId="49" fontId="44" fillId="5" borderId="0" xfId="0" applyNumberFormat="1" applyFont="1" applyFill="1" applyAlignment="1">
      <alignment horizontal="left" vertical="top" wrapText="1"/>
    </xf>
    <xf numFmtId="49" fontId="25" fillId="0" borderId="7" xfId="0" applyNumberFormat="1" applyFont="1" applyFill="1" applyBorder="1" applyAlignment="1">
      <alignment horizontal="center" vertical="top" wrapText="1"/>
    </xf>
    <xf numFmtId="49" fontId="25" fillId="0" borderId="8" xfId="0" applyNumberFormat="1" applyFont="1" applyFill="1" applyBorder="1" applyAlignment="1">
      <alignment horizontal="center" vertical="top" wrapText="1"/>
    </xf>
    <xf numFmtId="49" fontId="24" fillId="5" borderId="17" xfId="0" applyNumberFormat="1" applyFont="1" applyFill="1" applyBorder="1" applyAlignment="1">
      <alignment horizontal="center" vertical="top" wrapText="1"/>
    </xf>
    <xf numFmtId="49" fontId="24" fillId="5" borderId="18" xfId="0" applyNumberFormat="1" applyFont="1" applyFill="1" applyBorder="1" applyAlignment="1">
      <alignment horizontal="center" vertical="top" wrapText="1"/>
    </xf>
    <xf numFmtId="49" fontId="24" fillId="5" borderId="21" xfId="0" applyNumberFormat="1" applyFont="1" applyFill="1" applyBorder="1" applyAlignment="1">
      <alignment horizontal="center" vertical="top" wrapText="1"/>
    </xf>
    <xf numFmtId="49" fontId="24" fillId="5" borderId="1" xfId="0" applyNumberFormat="1" applyFont="1" applyFill="1" applyBorder="1" applyAlignment="1">
      <alignment horizontal="center" vertical="top" wrapText="1"/>
    </xf>
    <xf numFmtId="49" fontId="24" fillId="5" borderId="25" xfId="0" applyNumberFormat="1" applyFont="1" applyFill="1" applyBorder="1" applyAlignment="1">
      <alignment horizontal="center" vertical="top" wrapText="1"/>
    </xf>
    <xf numFmtId="49" fontId="24" fillId="5" borderId="26" xfId="0" applyNumberFormat="1" applyFont="1" applyFill="1" applyBorder="1" applyAlignment="1">
      <alignment horizontal="center" vertical="top" wrapText="1"/>
    </xf>
    <xf numFmtId="0" fontId="23" fillId="0" borderId="25" xfId="0" applyFont="1" applyFill="1" applyBorder="1" applyAlignment="1">
      <alignment horizontal="left"/>
    </xf>
    <xf numFmtId="0" fontId="23" fillId="0" borderId="26" xfId="0" applyFont="1" applyFill="1" applyBorder="1" applyAlignment="1">
      <alignment horizontal="left"/>
    </xf>
    <xf numFmtId="0" fontId="23" fillId="0" borderId="43"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27" xfId="0" applyFont="1" applyFill="1" applyBorder="1" applyAlignment="1">
      <alignment horizontal="left"/>
    </xf>
    <xf numFmtId="0" fontId="33" fillId="0" borderId="32" xfId="0" applyFont="1" applyBorder="1" applyAlignment="1">
      <alignment horizontal="left" vertical="center" wrapText="1"/>
    </xf>
    <xf numFmtId="176" fontId="16" fillId="0" borderId="73" xfId="0" applyNumberFormat="1" applyFont="1" applyBorder="1" applyAlignment="1">
      <alignment horizontal="center" vertical="center" wrapText="1"/>
    </xf>
    <xf numFmtId="176" fontId="33" fillId="0" borderId="57" xfId="0" applyNumberFormat="1" applyFont="1" applyBorder="1" applyAlignment="1">
      <alignment horizontal="center" vertical="center" wrapText="1"/>
    </xf>
    <xf numFmtId="49" fontId="24" fillId="5" borderId="0" xfId="0" applyNumberFormat="1" applyFont="1" applyFill="1" applyAlignment="1">
      <alignment horizontal="left" vertical="top" wrapText="1"/>
    </xf>
    <xf numFmtId="14" fontId="25" fillId="0" borderId="65" xfId="0" applyNumberFormat="1" applyFont="1" applyFill="1" applyBorder="1" applyAlignment="1">
      <alignment horizontal="left" vertical="center" wrapText="1"/>
    </xf>
    <xf numFmtId="0" fontId="55" fillId="0" borderId="0" xfId="0" applyFont="1" applyAlignment="1">
      <alignment horizontal="left" vertical="center" wrapText="1"/>
    </xf>
    <xf numFmtId="0" fontId="38" fillId="0" borderId="75" xfId="0" applyFont="1" applyFill="1" applyBorder="1" applyAlignment="1">
      <alignment horizontal="left" vertical="center" wrapText="1"/>
    </xf>
    <xf numFmtId="14" fontId="25" fillId="0" borderId="60" xfId="0" applyNumberFormat="1" applyFont="1" applyFill="1" applyBorder="1" applyAlignment="1">
      <alignment horizontal="center" vertical="center" wrapText="1"/>
    </xf>
    <xf numFmtId="0" fontId="38" fillId="0" borderId="31" xfId="0" applyFont="1" applyFill="1" applyBorder="1" applyAlignment="1">
      <alignment horizontal="center" vertical="center" wrapText="1"/>
    </xf>
    <xf numFmtId="0" fontId="17" fillId="0" borderId="51" xfId="0" applyFont="1" applyFill="1" applyBorder="1" applyAlignment="1">
      <alignment horizontal="left"/>
    </xf>
    <xf numFmtId="14" fontId="16" fillId="0" borderId="46" xfId="0" applyNumberFormat="1" applyFont="1" applyFill="1" applyBorder="1" applyAlignment="1">
      <alignment horizontal="center" vertical="center" wrapText="1"/>
    </xf>
    <xf numFmtId="0" fontId="33" fillId="0" borderId="50" xfId="0" applyFont="1" applyFill="1" applyBorder="1" applyAlignment="1">
      <alignment horizontal="center" vertical="center" wrapText="1"/>
    </xf>
    <xf numFmtId="14" fontId="16" fillId="0" borderId="52" xfId="0" applyNumberFormat="1" applyFont="1" applyFill="1" applyBorder="1" applyAlignment="1">
      <alignment horizontal="center" vertical="center" wrapText="1"/>
    </xf>
    <xf numFmtId="0" fontId="33" fillId="0" borderId="66" xfId="0" applyFont="1" applyFill="1" applyBorder="1" applyAlignment="1">
      <alignment horizontal="center" vertical="center" wrapText="1"/>
    </xf>
    <xf numFmtId="14" fontId="16" fillId="0" borderId="36" xfId="0" applyNumberFormat="1" applyFont="1" applyFill="1" applyBorder="1" applyAlignment="1">
      <alignment horizontal="center" vertical="center" wrapText="1"/>
    </xf>
    <xf numFmtId="0" fontId="33" fillId="0" borderId="43" xfId="0" applyFont="1" applyFill="1" applyBorder="1" applyAlignment="1">
      <alignment horizontal="center" vertical="center" wrapText="1"/>
    </xf>
  </cellXfs>
  <cellStyles count="4">
    <cellStyle name="Ezres" xfId="1" builtinId="3"/>
    <cellStyle name="Normál" xfId="0" builtinId="0"/>
    <cellStyle name="Normal_SHEET" xfId="2"/>
    <cellStyle name="Százalék" xfId="3" builtinId="5"/>
  </cellStyles>
  <dxfs count="40">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3438525</xdr:colOff>
          <xdr:row>17</xdr:row>
          <xdr:rowOff>38100</xdr:rowOff>
        </xdr:from>
        <xdr:to>
          <xdr:col>1</xdr:col>
          <xdr:colOff>3581400</xdr:colOff>
          <xdr:row>17</xdr:row>
          <xdr:rowOff>180975</xdr:rowOff>
        </xdr:to>
        <xdr:sp macro="" textlink="">
          <xdr:nvSpPr>
            <xdr:cNvPr id="25605" name="Object 5" hidden="1">
              <a:extLst>
                <a:ext uri="{63B3BB69-23CF-44E3-9099-C40C66FF867C}">
                  <a14:compatExt spid="_x0000_s256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16</xdr:row>
          <xdr:rowOff>28575</xdr:rowOff>
        </xdr:from>
        <xdr:to>
          <xdr:col>1</xdr:col>
          <xdr:colOff>3581400</xdr:colOff>
          <xdr:row>16</xdr:row>
          <xdr:rowOff>171450</xdr:rowOff>
        </xdr:to>
        <xdr:sp macro="" textlink="">
          <xdr:nvSpPr>
            <xdr:cNvPr id="25606" name="Object 6" hidden="1">
              <a:extLst>
                <a:ext uri="{63B3BB69-23CF-44E3-9099-C40C66FF867C}">
                  <a14:compatExt spid="_x0000_s256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18</xdr:row>
          <xdr:rowOff>38100</xdr:rowOff>
        </xdr:from>
        <xdr:to>
          <xdr:col>1</xdr:col>
          <xdr:colOff>3581400</xdr:colOff>
          <xdr:row>18</xdr:row>
          <xdr:rowOff>180975</xdr:rowOff>
        </xdr:to>
        <xdr:sp macro="" textlink="">
          <xdr:nvSpPr>
            <xdr:cNvPr id="25607" name="Object 7" hidden="1">
              <a:extLst>
                <a:ext uri="{63B3BB69-23CF-44E3-9099-C40C66FF867C}">
                  <a14:compatExt spid="_x0000_s256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19</xdr:row>
          <xdr:rowOff>38100</xdr:rowOff>
        </xdr:from>
        <xdr:to>
          <xdr:col>1</xdr:col>
          <xdr:colOff>3581400</xdr:colOff>
          <xdr:row>19</xdr:row>
          <xdr:rowOff>180975</xdr:rowOff>
        </xdr:to>
        <xdr:sp macro="" textlink="">
          <xdr:nvSpPr>
            <xdr:cNvPr id="25608" name="Object 8" hidden="1">
              <a:extLst>
                <a:ext uri="{63B3BB69-23CF-44E3-9099-C40C66FF867C}">
                  <a14:compatExt spid="_x0000_s256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20</xdr:row>
          <xdr:rowOff>38100</xdr:rowOff>
        </xdr:from>
        <xdr:to>
          <xdr:col>1</xdr:col>
          <xdr:colOff>3581400</xdr:colOff>
          <xdr:row>20</xdr:row>
          <xdr:rowOff>180975</xdr:rowOff>
        </xdr:to>
        <xdr:sp macro="" textlink="">
          <xdr:nvSpPr>
            <xdr:cNvPr id="25609" name="Object 9" hidden="1">
              <a:extLst>
                <a:ext uri="{63B3BB69-23CF-44E3-9099-C40C66FF867C}">
                  <a14:compatExt spid="_x0000_s256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21</xdr:row>
          <xdr:rowOff>38100</xdr:rowOff>
        </xdr:from>
        <xdr:to>
          <xdr:col>1</xdr:col>
          <xdr:colOff>3581400</xdr:colOff>
          <xdr:row>21</xdr:row>
          <xdr:rowOff>180975</xdr:rowOff>
        </xdr:to>
        <xdr:sp macro="" textlink="">
          <xdr:nvSpPr>
            <xdr:cNvPr id="25610" name="Object 10" hidden="1">
              <a:extLst>
                <a:ext uri="{63B3BB69-23CF-44E3-9099-C40C66FF867C}">
                  <a14:compatExt spid="_x0000_s256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24</xdr:row>
          <xdr:rowOff>38100</xdr:rowOff>
        </xdr:from>
        <xdr:to>
          <xdr:col>1</xdr:col>
          <xdr:colOff>3581400</xdr:colOff>
          <xdr:row>24</xdr:row>
          <xdr:rowOff>180975</xdr:rowOff>
        </xdr:to>
        <xdr:sp macro="" textlink="">
          <xdr:nvSpPr>
            <xdr:cNvPr id="25611" name="Object 11" hidden="1">
              <a:extLst>
                <a:ext uri="{63B3BB69-23CF-44E3-9099-C40C66FF867C}">
                  <a14:compatExt spid="_x0000_s256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3438525</xdr:colOff>
      <xdr:row>25</xdr:row>
      <xdr:rowOff>38100</xdr:rowOff>
    </xdr:from>
    <xdr:to>
      <xdr:col>1</xdr:col>
      <xdr:colOff>3581400</xdr:colOff>
      <xdr:row>25</xdr:row>
      <xdr:rowOff>180975</xdr:rowOff>
    </xdr:to>
    <xdr:pic macro="[0]!Gomb10_Kattintáskor">
      <xdr:nvPicPr>
        <xdr:cNvPr id="2561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0387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26</xdr:row>
      <xdr:rowOff>38100</xdr:rowOff>
    </xdr:from>
    <xdr:to>
      <xdr:col>1</xdr:col>
      <xdr:colOff>3581400</xdr:colOff>
      <xdr:row>26</xdr:row>
      <xdr:rowOff>180975</xdr:rowOff>
    </xdr:to>
    <xdr:pic macro="[0]!Gomb11_Kattintáskor">
      <xdr:nvPicPr>
        <xdr:cNvPr id="25613"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23875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27</xdr:row>
      <xdr:rowOff>38100</xdr:rowOff>
    </xdr:from>
    <xdr:to>
      <xdr:col>1</xdr:col>
      <xdr:colOff>3581400</xdr:colOff>
      <xdr:row>27</xdr:row>
      <xdr:rowOff>180975</xdr:rowOff>
    </xdr:to>
    <xdr:pic macro="[0]!Gomb12_Kattintáskor">
      <xdr:nvPicPr>
        <xdr:cNvPr id="25614"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43877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28</xdr:row>
      <xdr:rowOff>38100</xdr:rowOff>
    </xdr:from>
    <xdr:to>
      <xdr:col>1</xdr:col>
      <xdr:colOff>3581400</xdr:colOff>
      <xdr:row>28</xdr:row>
      <xdr:rowOff>180975</xdr:rowOff>
    </xdr:to>
    <xdr:pic macro="[0]!Gomb13_Kattintáskor">
      <xdr:nvPicPr>
        <xdr:cNvPr id="25615"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63880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29</xdr:row>
      <xdr:rowOff>38100</xdr:rowOff>
    </xdr:from>
    <xdr:to>
      <xdr:col>1</xdr:col>
      <xdr:colOff>3581400</xdr:colOff>
      <xdr:row>29</xdr:row>
      <xdr:rowOff>180975</xdr:rowOff>
    </xdr:to>
    <xdr:pic macro="[0]!Gomb14_Kattintáskor">
      <xdr:nvPicPr>
        <xdr:cNvPr id="25616"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8388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3438525</xdr:colOff>
          <xdr:row>15</xdr:row>
          <xdr:rowOff>28575</xdr:rowOff>
        </xdr:from>
        <xdr:to>
          <xdr:col>1</xdr:col>
          <xdr:colOff>3581400</xdr:colOff>
          <xdr:row>15</xdr:row>
          <xdr:rowOff>171450</xdr:rowOff>
        </xdr:to>
        <xdr:sp macro="" textlink="">
          <xdr:nvSpPr>
            <xdr:cNvPr id="25618" name="Object 18" hidden="1">
              <a:extLst>
                <a:ext uri="{63B3BB69-23CF-44E3-9099-C40C66FF867C}">
                  <a14:compatExt spid="_x0000_s256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23</xdr:row>
          <xdr:rowOff>28575</xdr:rowOff>
        </xdr:from>
        <xdr:to>
          <xdr:col>1</xdr:col>
          <xdr:colOff>3581400</xdr:colOff>
          <xdr:row>23</xdr:row>
          <xdr:rowOff>171450</xdr:rowOff>
        </xdr:to>
        <xdr:sp macro="" textlink="">
          <xdr:nvSpPr>
            <xdr:cNvPr id="25619" name="Object 19" hidden="1">
              <a:extLst>
                <a:ext uri="{63B3BB69-23CF-44E3-9099-C40C66FF867C}">
                  <a14:compatExt spid="_x0000_s256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31</xdr:row>
          <xdr:rowOff>28575</xdr:rowOff>
        </xdr:from>
        <xdr:to>
          <xdr:col>1</xdr:col>
          <xdr:colOff>3581400</xdr:colOff>
          <xdr:row>31</xdr:row>
          <xdr:rowOff>171450</xdr:rowOff>
        </xdr:to>
        <xdr:sp macro="" textlink="">
          <xdr:nvSpPr>
            <xdr:cNvPr id="25620" name="Object 20" hidden="1">
              <a:extLst>
                <a:ext uri="{63B3BB69-23CF-44E3-9099-C40C66FF867C}">
                  <a14:compatExt spid="_x0000_s256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35</xdr:row>
          <xdr:rowOff>28575</xdr:rowOff>
        </xdr:from>
        <xdr:to>
          <xdr:col>1</xdr:col>
          <xdr:colOff>3581400</xdr:colOff>
          <xdr:row>35</xdr:row>
          <xdr:rowOff>171450</xdr:rowOff>
        </xdr:to>
        <xdr:sp macro="" textlink="">
          <xdr:nvSpPr>
            <xdr:cNvPr id="25621" name="Object 21" hidden="1">
              <a:extLst>
                <a:ext uri="{63B3BB69-23CF-44E3-9099-C40C66FF867C}">
                  <a14:compatExt spid="_x0000_s256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43</xdr:row>
          <xdr:rowOff>28575</xdr:rowOff>
        </xdr:from>
        <xdr:to>
          <xdr:col>1</xdr:col>
          <xdr:colOff>3581400</xdr:colOff>
          <xdr:row>43</xdr:row>
          <xdr:rowOff>171450</xdr:rowOff>
        </xdr:to>
        <xdr:sp macro="" textlink="">
          <xdr:nvSpPr>
            <xdr:cNvPr id="25622" name="Object 22" hidden="1">
              <a:extLst>
                <a:ext uri="{63B3BB69-23CF-44E3-9099-C40C66FF867C}">
                  <a14:compatExt spid="_x0000_s256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33</xdr:row>
          <xdr:rowOff>28575</xdr:rowOff>
        </xdr:from>
        <xdr:to>
          <xdr:col>1</xdr:col>
          <xdr:colOff>3581400</xdr:colOff>
          <xdr:row>33</xdr:row>
          <xdr:rowOff>171450</xdr:rowOff>
        </xdr:to>
        <xdr:sp macro="" textlink="">
          <xdr:nvSpPr>
            <xdr:cNvPr id="25624" name="Object 24" hidden="1">
              <a:extLst>
                <a:ext uri="{63B3BB69-23CF-44E3-9099-C40C66FF867C}">
                  <a14:compatExt spid="_x0000_s256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32</xdr:row>
          <xdr:rowOff>28575</xdr:rowOff>
        </xdr:from>
        <xdr:to>
          <xdr:col>1</xdr:col>
          <xdr:colOff>3581400</xdr:colOff>
          <xdr:row>32</xdr:row>
          <xdr:rowOff>171450</xdr:rowOff>
        </xdr:to>
        <xdr:sp macro="" textlink="">
          <xdr:nvSpPr>
            <xdr:cNvPr id="25625" name="Object 25" hidden="1">
              <a:extLst>
                <a:ext uri="{63B3BB69-23CF-44E3-9099-C40C66FF867C}">
                  <a14:compatExt spid="_x0000_s256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36</xdr:row>
          <xdr:rowOff>38100</xdr:rowOff>
        </xdr:from>
        <xdr:to>
          <xdr:col>1</xdr:col>
          <xdr:colOff>3571875</xdr:colOff>
          <xdr:row>36</xdr:row>
          <xdr:rowOff>152400</xdr:rowOff>
        </xdr:to>
        <xdr:sp macro="" textlink="">
          <xdr:nvSpPr>
            <xdr:cNvPr id="25626" name="Object 26" hidden="1">
              <a:extLst>
                <a:ext uri="{63B3BB69-23CF-44E3-9099-C40C66FF867C}">
                  <a14:compatExt spid="_x0000_s256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37</xdr:row>
          <xdr:rowOff>57150</xdr:rowOff>
        </xdr:from>
        <xdr:to>
          <xdr:col>1</xdr:col>
          <xdr:colOff>3571875</xdr:colOff>
          <xdr:row>37</xdr:row>
          <xdr:rowOff>171450</xdr:rowOff>
        </xdr:to>
        <xdr:sp macro="" textlink="">
          <xdr:nvSpPr>
            <xdr:cNvPr id="25630" name="Object 30" hidden="1">
              <a:extLst>
                <a:ext uri="{63B3BB69-23CF-44E3-9099-C40C66FF867C}">
                  <a14:compatExt spid="_x0000_s256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38</xdr:row>
          <xdr:rowOff>47625</xdr:rowOff>
        </xdr:from>
        <xdr:to>
          <xdr:col>1</xdr:col>
          <xdr:colOff>3571875</xdr:colOff>
          <xdr:row>38</xdr:row>
          <xdr:rowOff>161925</xdr:rowOff>
        </xdr:to>
        <xdr:sp macro="" textlink="">
          <xdr:nvSpPr>
            <xdr:cNvPr id="25631" name="Object 31" hidden="1">
              <a:extLst>
                <a:ext uri="{63B3BB69-23CF-44E3-9099-C40C66FF867C}">
                  <a14:compatExt spid="_x0000_s256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39</xdr:row>
          <xdr:rowOff>38100</xdr:rowOff>
        </xdr:from>
        <xdr:to>
          <xdr:col>1</xdr:col>
          <xdr:colOff>3571875</xdr:colOff>
          <xdr:row>39</xdr:row>
          <xdr:rowOff>152400</xdr:rowOff>
        </xdr:to>
        <xdr:sp macro="" textlink="">
          <xdr:nvSpPr>
            <xdr:cNvPr id="25632" name="Object 32" hidden="1">
              <a:extLst>
                <a:ext uri="{63B3BB69-23CF-44E3-9099-C40C66FF867C}">
                  <a14:compatExt spid="_x0000_s256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40</xdr:row>
          <xdr:rowOff>47625</xdr:rowOff>
        </xdr:from>
        <xdr:to>
          <xdr:col>1</xdr:col>
          <xdr:colOff>3571875</xdr:colOff>
          <xdr:row>40</xdr:row>
          <xdr:rowOff>161925</xdr:rowOff>
        </xdr:to>
        <xdr:sp macro="" textlink="">
          <xdr:nvSpPr>
            <xdr:cNvPr id="25633" name="Object 33" hidden="1">
              <a:extLst>
                <a:ext uri="{63B3BB69-23CF-44E3-9099-C40C66FF867C}">
                  <a14:compatExt spid="_x0000_s256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41</xdr:row>
          <xdr:rowOff>47625</xdr:rowOff>
        </xdr:from>
        <xdr:to>
          <xdr:col>1</xdr:col>
          <xdr:colOff>3571875</xdr:colOff>
          <xdr:row>41</xdr:row>
          <xdr:rowOff>161925</xdr:rowOff>
        </xdr:to>
        <xdr:sp macro="" textlink="">
          <xdr:nvSpPr>
            <xdr:cNvPr id="25634" name="Object 34" hidden="1">
              <a:extLst>
                <a:ext uri="{63B3BB69-23CF-44E3-9099-C40C66FF867C}">
                  <a14:compatExt spid="_x0000_s256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oleObject" Target="../embeddings/oleObject8.bin"/><Relationship Id="rId18" Type="http://schemas.openxmlformats.org/officeDocument/2006/relationships/oleObject" Target="../embeddings/oleObject12.bin"/><Relationship Id="rId26" Type="http://schemas.openxmlformats.org/officeDocument/2006/relationships/oleObject" Target="../embeddings/oleObject18.bin"/><Relationship Id="rId3" Type="http://schemas.openxmlformats.org/officeDocument/2006/relationships/vmlDrawing" Target="../drawings/vmlDrawing1.vml"/><Relationship Id="rId21" Type="http://schemas.openxmlformats.org/officeDocument/2006/relationships/oleObject" Target="../embeddings/oleObject14.bin"/><Relationship Id="rId7" Type="http://schemas.openxmlformats.org/officeDocument/2006/relationships/oleObject" Target="../embeddings/oleObject3.bin"/><Relationship Id="rId12" Type="http://schemas.openxmlformats.org/officeDocument/2006/relationships/image" Target="../media/image2.emf"/><Relationship Id="rId17" Type="http://schemas.openxmlformats.org/officeDocument/2006/relationships/oleObject" Target="../embeddings/oleObject11.bin"/><Relationship Id="rId25" Type="http://schemas.openxmlformats.org/officeDocument/2006/relationships/oleObject" Target="../embeddings/oleObject17.bin"/><Relationship Id="rId2" Type="http://schemas.openxmlformats.org/officeDocument/2006/relationships/drawing" Target="../drawings/drawing1.xml"/><Relationship Id="rId16" Type="http://schemas.openxmlformats.org/officeDocument/2006/relationships/oleObject" Target="../embeddings/oleObject10.bin"/><Relationship Id="rId20" Type="http://schemas.openxmlformats.org/officeDocument/2006/relationships/image" Target="../media/image4.e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7.bin"/><Relationship Id="rId24" Type="http://schemas.openxmlformats.org/officeDocument/2006/relationships/oleObject" Target="../embeddings/oleObject16.bin"/><Relationship Id="rId5" Type="http://schemas.openxmlformats.org/officeDocument/2006/relationships/image" Target="../media/image1.emf"/><Relationship Id="rId15" Type="http://schemas.openxmlformats.org/officeDocument/2006/relationships/oleObject" Target="../embeddings/oleObject9.bin"/><Relationship Id="rId23" Type="http://schemas.openxmlformats.org/officeDocument/2006/relationships/image" Target="../media/image5.emf"/><Relationship Id="rId28" Type="http://schemas.openxmlformats.org/officeDocument/2006/relationships/oleObject" Target="../embeddings/oleObject20.bin"/><Relationship Id="rId10" Type="http://schemas.openxmlformats.org/officeDocument/2006/relationships/oleObject" Target="../embeddings/oleObject6.bin"/><Relationship Id="rId19" Type="http://schemas.openxmlformats.org/officeDocument/2006/relationships/oleObject" Target="../embeddings/oleObject13.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image" Target="../media/image3.emf"/><Relationship Id="rId22" Type="http://schemas.openxmlformats.org/officeDocument/2006/relationships/oleObject" Target="../embeddings/oleObject15.bin"/><Relationship Id="rId27" Type="http://schemas.openxmlformats.org/officeDocument/2006/relationships/oleObject" Target="../embeddings/oleObject1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dimension ref="A1:M49"/>
  <sheetViews>
    <sheetView workbookViewId="0">
      <selection activeCell="E15" sqref="E15"/>
    </sheetView>
  </sheetViews>
  <sheetFormatPr defaultColWidth="10.7109375" defaultRowHeight="12" customHeight="1"/>
  <cols>
    <col min="1" max="1" width="26.85546875" style="1" customWidth="1"/>
    <col min="2" max="2" width="54.85546875" style="1" customWidth="1"/>
    <col min="3" max="3" width="20.85546875" style="1" customWidth="1"/>
    <col min="4" max="16384" width="10.7109375" style="1"/>
  </cols>
  <sheetData>
    <row r="1" spans="1:13" ht="15.75" customHeight="1">
      <c r="A1" s="16" t="s">
        <v>85</v>
      </c>
      <c r="B1" s="9"/>
      <c r="C1" s="9"/>
      <c r="D1" s="9"/>
      <c r="E1" s="9"/>
      <c r="F1" s="2"/>
      <c r="G1" s="2"/>
      <c r="H1" s="2"/>
      <c r="I1" s="2"/>
      <c r="J1" s="2"/>
      <c r="K1" s="2"/>
      <c r="L1" s="2"/>
      <c r="M1" s="2"/>
    </row>
    <row r="2" spans="1:13" ht="15.75" customHeight="1">
      <c r="A2" s="9"/>
      <c r="C2" s="9"/>
      <c r="D2" s="9"/>
      <c r="E2" s="9"/>
      <c r="F2" s="2"/>
      <c r="G2" s="2"/>
      <c r="H2" s="2"/>
      <c r="I2" s="2"/>
      <c r="J2" s="2"/>
      <c r="K2" s="2"/>
      <c r="L2" s="2"/>
      <c r="M2" s="2"/>
    </row>
    <row r="3" spans="1:13" ht="15.75" customHeight="1">
      <c r="A3" s="18" t="s">
        <v>54</v>
      </c>
      <c r="B3" s="62" t="s">
        <v>1120</v>
      </c>
      <c r="D3" s="8"/>
      <c r="E3" s="8"/>
    </row>
    <row r="4" spans="1:13" ht="15.75" customHeight="1">
      <c r="A4" s="18"/>
      <c r="B4" s="8"/>
      <c r="D4" s="8"/>
      <c r="E4" s="8"/>
    </row>
    <row r="5" spans="1:13" ht="15.75" customHeight="1">
      <c r="A5" s="18" t="s">
        <v>72</v>
      </c>
      <c r="B5" s="62" t="s">
        <v>1121</v>
      </c>
      <c r="D5" s="8"/>
      <c r="E5" s="8"/>
    </row>
    <row r="6" spans="1:13" ht="15.75" customHeight="1">
      <c r="A6" s="18" t="s">
        <v>73</v>
      </c>
      <c r="B6" s="86"/>
      <c r="D6" s="8"/>
      <c r="E6" s="8"/>
    </row>
    <row r="7" spans="1:13" ht="15.75" customHeight="1">
      <c r="A7" s="18"/>
      <c r="B7" s="8"/>
      <c r="D7" s="8"/>
      <c r="E7" s="8"/>
    </row>
    <row r="8" spans="1:13" ht="15.75" customHeight="1">
      <c r="A8" s="19" t="s">
        <v>52</v>
      </c>
      <c r="B8" s="65" t="s">
        <v>1157</v>
      </c>
      <c r="D8" s="8"/>
      <c r="E8" s="8"/>
    </row>
    <row r="9" spans="1:13" ht="15.75" customHeight="1">
      <c r="A9" s="18"/>
      <c r="B9" s="10"/>
      <c r="D9" s="8"/>
      <c r="E9" s="8"/>
    </row>
    <row r="10" spans="1:13" ht="15.75" customHeight="1">
      <c r="A10" s="18" t="s">
        <v>53</v>
      </c>
      <c r="B10" s="63" t="s">
        <v>1156</v>
      </c>
      <c r="D10" s="11"/>
      <c r="E10" s="8"/>
    </row>
    <row r="11" spans="1:13" ht="15.75" customHeight="1">
      <c r="A11" s="18"/>
      <c r="B11" s="8"/>
      <c r="C11" s="8"/>
      <c r="D11" s="8"/>
      <c r="E11" s="8"/>
    </row>
    <row r="12" spans="1:13" ht="15.75" customHeight="1">
      <c r="A12" s="18" t="s">
        <v>1119</v>
      </c>
      <c r="B12" s="64">
        <v>43830</v>
      </c>
      <c r="C12" s="8"/>
      <c r="D12" s="8"/>
      <c r="E12" s="8"/>
    </row>
    <row r="13" spans="1:13" ht="15.75" customHeight="1">
      <c r="A13" s="8"/>
      <c r="B13" s="8"/>
      <c r="C13" s="8"/>
      <c r="D13" s="8"/>
      <c r="E13" s="8"/>
    </row>
    <row r="14" spans="1:13" ht="15.75" customHeight="1">
      <c r="A14" s="16" t="s">
        <v>86</v>
      </c>
      <c r="B14" s="8"/>
      <c r="C14" s="8"/>
      <c r="D14" s="8"/>
      <c r="E14" s="8"/>
    </row>
    <row r="15" spans="1:13" ht="15.75" customHeight="1">
      <c r="A15" s="8"/>
      <c r="B15" s="8"/>
      <c r="C15" s="8"/>
      <c r="D15" s="8"/>
      <c r="E15" s="8"/>
    </row>
    <row r="16" spans="1:13" ht="15.75" customHeight="1">
      <c r="A16" s="12" t="s">
        <v>74</v>
      </c>
      <c r="D16" s="8"/>
      <c r="E16" s="8"/>
    </row>
    <row r="17" spans="1:5" ht="15.75" customHeight="1">
      <c r="A17" s="17" t="s">
        <v>75</v>
      </c>
      <c r="B17" s="8"/>
      <c r="C17" s="8"/>
      <c r="D17" s="8"/>
      <c r="E17" s="8"/>
    </row>
    <row r="18" spans="1:5" ht="15.75" customHeight="1">
      <c r="A18" s="17" t="s">
        <v>76</v>
      </c>
      <c r="B18" s="8"/>
      <c r="C18" s="8"/>
      <c r="D18" s="8"/>
      <c r="E18" s="8"/>
    </row>
    <row r="19" spans="1:5" ht="15.75" customHeight="1">
      <c r="A19" s="17" t="s">
        <v>87</v>
      </c>
      <c r="B19" s="8"/>
      <c r="C19" s="8"/>
      <c r="D19" s="8"/>
      <c r="E19" s="8"/>
    </row>
    <row r="20" spans="1:5" ht="15.75" customHeight="1">
      <c r="A20" s="17" t="s">
        <v>88</v>
      </c>
      <c r="B20" s="8"/>
      <c r="C20" s="8"/>
      <c r="D20" s="8"/>
      <c r="E20" s="8"/>
    </row>
    <row r="21" spans="1:5" ht="15.75" customHeight="1">
      <c r="A21" s="17" t="s">
        <v>77</v>
      </c>
      <c r="B21" s="8"/>
      <c r="C21" s="8"/>
      <c r="D21" s="8"/>
      <c r="E21" s="8"/>
    </row>
    <row r="22" spans="1:5" ht="15.75" customHeight="1">
      <c r="A22" s="17" t="s">
        <v>78</v>
      </c>
      <c r="B22" s="8"/>
      <c r="C22" s="8"/>
      <c r="D22" s="8"/>
      <c r="E22" s="8"/>
    </row>
    <row r="23" spans="1:5" ht="15.75" customHeight="1">
      <c r="A23" s="8"/>
      <c r="B23" s="8"/>
      <c r="C23" s="8"/>
      <c r="D23" s="8"/>
      <c r="E23" s="8"/>
    </row>
    <row r="24" spans="1:5" ht="15.75" customHeight="1">
      <c r="A24" s="12" t="s">
        <v>79</v>
      </c>
      <c r="B24" s="8"/>
      <c r="C24" s="8"/>
      <c r="D24" s="8"/>
      <c r="E24" s="8"/>
    </row>
    <row r="25" spans="1:5" ht="15.75" customHeight="1">
      <c r="A25" s="17" t="s">
        <v>75</v>
      </c>
      <c r="B25" s="8"/>
      <c r="C25" s="8"/>
      <c r="D25" s="8"/>
      <c r="E25" s="8"/>
    </row>
    <row r="26" spans="1:5" ht="15.75" customHeight="1">
      <c r="A26" s="17" t="s">
        <v>76</v>
      </c>
      <c r="B26" s="8"/>
      <c r="C26" s="8"/>
      <c r="D26" s="8"/>
      <c r="E26" s="8"/>
    </row>
    <row r="27" spans="1:5" ht="15.75" customHeight="1">
      <c r="A27" s="17" t="s">
        <v>87</v>
      </c>
      <c r="B27" s="8"/>
      <c r="C27" s="8"/>
      <c r="D27" s="8"/>
      <c r="E27" s="8"/>
    </row>
    <row r="28" spans="1:5" ht="15.75" customHeight="1">
      <c r="A28" s="17" t="s">
        <v>88</v>
      </c>
      <c r="B28" s="8"/>
      <c r="C28" s="8"/>
      <c r="D28" s="8"/>
      <c r="E28" s="8"/>
    </row>
    <row r="29" spans="1:5" ht="15.75" customHeight="1">
      <c r="A29" s="17" t="s">
        <v>77</v>
      </c>
      <c r="B29" s="8"/>
      <c r="C29" s="8"/>
      <c r="D29" s="8"/>
      <c r="E29" s="8"/>
    </row>
    <row r="30" spans="1:5" ht="15.75" customHeight="1">
      <c r="A30" s="17" t="s">
        <v>78</v>
      </c>
      <c r="B30" s="8"/>
      <c r="C30" s="8"/>
      <c r="D30" s="8"/>
    </row>
    <row r="31" spans="1:5" ht="15.75" customHeight="1">
      <c r="A31" s="8"/>
      <c r="B31" s="8"/>
      <c r="C31" s="8"/>
      <c r="D31" s="8"/>
      <c r="E31" s="8"/>
    </row>
    <row r="32" spans="1:5" ht="15.75" customHeight="1">
      <c r="A32" s="12" t="s">
        <v>80</v>
      </c>
      <c r="B32" s="8"/>
      <c r="C32" s="8"/>
      <c r="D32" s="8"/>
      <c r="E32" s="8"/>
    </row>
    <row r="33" spans="1:5" ht="15.75" customHeight="1">
      <c r="A33" s="17" t="s">
        <v>81</v>
      </c>
      <c r="B33" s="8"/>
      <c r="C33" s="8"/>
      <c r="D33" s="8"/>
      <c r="E33" s="8"/>
    </row>
    <row r="34" spans="1:5" ht="15.75" customHeight="1">
      <c r="A34" s="17" t="s">
        <v>82</v>
      </c>
      <c r="B34" s="8"/>
      <c r="C34" s="8"/>
      <c r="D34" s="8"/>
      <c r="E34" s="8"/>
    </row>
    <row r="35" spans="1:5" ht="15.75" customHeight="1">
      <c r="A35" s="8"/>
      <c r="B35" s="8"/>
      <c r="C35" s="8"/>
      <c r="D35" s="8"/>
      <c r="E35" s="8"/>
    </row>
    <row r="36" spans="1:5" ht="15.75" customHeight="1">
      <c r="A36" s="12" t="s">
        <v>83</v>
      </c>
      <c r="B36" s="8"/>
      <c r="C36" s="8"/>
      <c r="D36" s="8"/>
      <c r="E36" s="8"/>
    </row>
    <row r="37" spans="1:5" ht="15.75" customHeight="1">
      <c r="A37" s="17" t="s">
        <v>75</v>
      </c>
      <c r="B37" s="8"/>
      <c r="C37" s="8"/>
      <c r="D37" s="8"/>
      <c r="E37" s="8"/>
    </row>
    <row r="38" spans="1:5" ht="15.75" customHeight="1">
      <c r="A38" s="17" t="s">
        <v>76</v>
      </c>
      <c r="B38" s="8"/>
      <c r="C38" s="8"/>
      <c r="D38" s="8"/>
      <c r="E38" s="8"/>
    </row>
    <row r="39" spans="1:5" ht="15.75" customHeight="1">
      <c r="A39" s="17" t="s">
        <v>87</v>
      </c>
      <c r="B39" s="8"/>
      <c r="D39" s="8"/>
      <c r="E39" s="8"/>
    </row>
    <row r="40" spans="1:5" ht="15.75" customHeight="1">
      <c r="A40" s="17" t="s">
        <v>88</v>
      </c>
    </row>
    <row r="41" spans="1:5" ht="15.75" customHeight="1">
      <c r="A41" s="17" t="s">
        <v>77</v>
      </c>
    </row>
    <row r="42" spans="1:5" ht="15.75" customHeight="1">
      <c r="A42" s="17" t="s">
        <v>78</v>
      </c>
    </row>
    <row r="43" spans="1:5" ht="15.75" customHeight="1"/>
    <row r="44" spans="1:5" ht="15.75" customHeight="1">
      <c r="A44" s="12" t="s">
        <v>84</v>
      </c>
    </row>
    <row r="45" spans="1:5" ht="15.75" customHeight="1"/>
    <row r="46" spans="1:5" ht="15.75" customHeight="1"/>
    <row r="47" spans="1:5" ht="15.75" customHeight="1"/>
    <row r="48" spans="1:5" ht="15.75" customHeight="1"/>
    <row r="49" ht="15.75" customHeight="1"/>
  </sheetData>
  <phoneticPr fontId="0" type="noConversion"/>
  <pageMargins left="1" right="1" top="0.82" bottom="0.74" header="0.5" footer="0.5"/>
  <pageSetup orientation="portrait" r:id="rId1"/>
  <headerFooter alignWithMargins="0"/>
  <drawing r:id="rId2"/>
  <legacyDrawing r:id="rId3"/>
  <oleObjects>
    <mc:AlternateContent xmlns:mc="http://schemas.openxmlformats.org/markup-compatibility/2006">
      <mc:Choice Requires="x14">
        <oleObject progId="MS_ClipArt_Gallery.5" shapeId="25605" r:id="rId4">
          <objectPr defaultSize="0" macro="[0]!Gomb3_Kattintáskor" r:id="rId5">
            <anchor moveWithCells="1">
              <from>
                <xdr:col>1</xdr:col>
                <xdr:colOff>3438525</xdr:colOff>
                <xdr:row>17</xdr:row>
                <xdr:rowOff>38100</xdr:rowOff>
              </from>
              <to>
                <xdr:col>1</xdr:col>
                <xdr:colOff>3581400</xdr:colOff>
                <xdr:row>17</xdr:row>
                <xdr:rowOff>180975</xdr:rowOff>
              </to>
            </anchor>
          </objectPr>
        </oleObject>
      </mc:Choice>
      <mc:Fallback>
        <oleObject progId="MS_ClipArt_Gallery.5" shapeId="25605" r:id="rId4"/>
      </mc:Fallback>
    </mc:AlternateContent>
    <mc:AlternateContent xmlns:mc="http://schemas.openxmlformats.org/markup-compatibility/2006">
      <mc:Choice Requires="x14">
        <oleObject progId="MS_ClipArt_Gallery.5" shapeId="25606" r:id="rId6">
          <objectPr defaultSize="0" macro="[0]!Gomb2_Kattintáskor" r:id="rId5">
            <anchor moveWithCells="1">
              <from>
                <xdr:col>1</xdr:col>
                <xdr:colOff>3438525</xdr:colOff>
                <xdr:row>16</xdr:row>
                <xdr:rowOff>28575</xdr:rowOff>
              </from>
              <to>
                <xdr:col>1</xdr:col>
                <xdr:colOff>3581400</xdr:colOff>
                <xdr:row>16</xdr:row>
                <xdr:rowOff>171450</xdr:rowOff>
              </to>
            </anchor>
          </objectPr>
        </oleObject>
      </mc:Choice>
      <mc:Fallback>
        <oleObject progId="MS_ClipArt_Gallery.5" shapeId="25606" r:id="rId6"/>
      </mc:Fallback>
    </mc:AlternateContent>
    <mc:AlternateContent xmlns:mc="http://schemas.openxmlformats.org/markup-compatibility/2006">
      <mc:Choice Requires="x14">
        <oleObject progId="MS_ClipArt_Gallery.5" shapeId="25607" r:id="rId7">
          <objectPr defaultSize="0" macro="[0]!Gomb4_Kattintáskor" r:id="rId5">
            <anchor moveWithCells="1">
              <from>
                <xdr:col>1</xdr:col>
                <xdr:colOff>3438525</xdr:colOff>
                <xdr:row>18</xdr:row>
                <xdr:rowOff>38100</xdr:rowOff>
              </from>
              <to>
                <xdr:col>1</xdr:col>
                <xdr:colOff>3581400</xdr:colOff>
                <xdr:row>18</xdr:row>
                <xdr:rowOff>180975</xdr:rowOff>
              </to>
            </anchor>
          </objectPr>
        </oleObject>
      </mc:Choice>
      <mc:Fallback>
        <oleObject progId="MS_ClipArt_Gallery.5" shapeId="25607" r:id="rId7"/>
      </mc:Fallback>
    </mc:AlternateContent>
    <mc:AlternateContent xmlns:mc="http://schemas.openxmlformats.org/markup-compatibility/2006">
      <mc:Choice Requires="x14">
        <oleObject progId="MS_ClipArt_Gallery.5" shapeId="25608" r:id="rId8">
          <objectPr defaultSize="0" macro="[0]!Gomb5_Kattintáskor" r:id="rId5">
            <anchor moveWithCells="1">
              <from>
                <xdr:col>1</xdr:col>
                <xdr:colOff>3438525</xdr:colOff>
                <xdr:row>19</xdr:row>
                <xdr:rowOff>38100</xdr:rowOff>
              </from>
              <to>
                <xdr:col>1</xdr:col>
                <xdr:colOff>3581400</xdr:colOff>
                <xdr:row>19</xdr:row>
                <xdr:rowOff>180975</xdr:rowOff>
              </to>
            </anchor>
          </objectPr>
        </oleObject>
      </mc:Choice>
      <mc:Fallback>
        <oleObject progId="MS_ClipArt_Gallery.5" shapeId="25608" r:id="rId8"/>
      </mc:Fallback>
    </mc:AlternateContent>
    <mc:AlternateContent xmlns:mc="http://schemas.openxmlformats.org/markup-compatibility/2006">
      <mc:Choice Requires="x14">
        <oleObject progId="MS_ClipArt_Gallery.5" shapeId="25609" r:id="rId9">
          <objectPr defaultSize="0" macro="[0]!Gomb6_Kattintáskor" r:id="rId5">
            <anchor moveWithCells="1">
              <from>
                <xdr:col>1</xdr:col>
                <xdr:colOff>3438525</xdr:colOff>
                <xdr:row>20</xdr:row>
                <xdr:rowOff>38100</xdr:rowOff>
              </from>
              <to>
                <xdr:col>1</xdr:col>
                <xdr:colOff>3581400</xdr:colOff>
                <xdr:row>20</xdr:row>
                <xdr:rowOff>180975</xdr:rowOff>
              </to>
            </anchor>
          </objectPr>
        </oleObject>
      </mc:Choice>
      <mc:Fallback>
        <oleObject progId="MS_ClipArt_Gallery.5" shapeId="25609" r:id="rId9"/>
      </mc:Fallback>
    </mc:AlternateContent>
    <mc:AlternateContent xmlns:mc="http://schemas.openxmlformats.org/markup-compatibility/2006">
      <mc:Choice Requires="x14">
        <oleObject progId="MS_ClipArt_Gallery.5" shapeId="25610" r:id="rId10">
          <objectPr defaultSize="0" macro="[0]!Gomb7_Kattintáskor" r:id="rId5">
            <anchor moveWithCells="1">
              <from>
                <xdr:col>1</xdr:col>
                <xdr:colOff>3438525</xdr:colOff>
                <xdr:row>21</xdr:row>
                <xdr:rowOff>38100</xdr:rowOff>
              </from>
              <to>
                <xdr:col>1</xdr:col>
                <xdr:colOff>3581400</xdr:colOff>
                <xdr:row>21</xdr:row>
                <xdr:rowOff>180975</xdr:rowOff>
              </to>
            </anchor>
          </objectPr>
        </oleObject>
      </mc:Choice>
      <mc:Fallback>
        <oleObject progId="MS_ClipArt_Gallery.5" shapeId="25610" r:id="rId10"/>
      </mc:Fallback>
    </mc:AlternateContent>
    <mc:AlternateContent xmlns:mc="http://schemas.openxmlformats.org/markup-compatibility/2006">
      <mc:Choice Requires="x14">
        <oleObject progId="MS_ClipArt_Gallery.5" shapeId="25611" r:id="rId11">
          <objectPr defaultSize="0" macro="[0]!Gomb9_Kattintáskor" r:id="rId12">
            <anchor moveWithCells="1">
              <from>
                <xdr:col>1</xdr:col>
                <xdr:colOff>3438525</xdr:colOff>
                <xdr:row>24</xdr:row>
                <xdr:rowOff>38100</xdr:rowOff>
              </from>
              <to>
                <xdr:col>1</xdr:col>
                <xdr:colOff>3581400</xdr:colOff>
                <xdr:row>24</xdr:row>
                <xdr:rowOff>180975</xdr:rowOff>
              </to>
            </anchor>
          </objectPr>
        </oleObject>
      </mc:Choice>
      <mc:Fallback>
        <oleObject progId="MS_ClipArt_Gallery.5" shapeId="25611" r:id="rId11"/>
      </mc:Fallback>
    </mc:AlternateContent>
    <mc:AlternateContent xmlns:mc="http://schemas.openxmlformats.org/markup-compatibility/2006">
      <mc:Choice Requires="x14">
        <oleObject progId="MS_ClipArt_Gallery.5" shapeId="25618" r:id="rId13">
          <objectPr defaultSize="0" macro="[0]!Gomb1_Kattintáskor" r:id="rId14">
            <anchor moveWithCells="1">
              <from>
                <xdr:col>1</xdr:col>
                <xdr:colOff>3438525</xdr:colOff>
                <xdr:row>15</xdr:row>
                <xdr:rowOff>28575</xdr:rowOff>
              </from>
              <to>
                <xdr:col>1</xdr:col>
                <xdr:colOff>3581400</xdr:colOff>
                <xdr:row>15</xdr:row>
                <xdr:rowOff>171450</xdr:rowOff>
              </to>
            </anchor>
          </objectPr>
        </oleObject>
      </mc:Choice>
      <mc:Fallback>
        <oleObject progId="MS_ClipArt_Gallery.5" shapeId="25618" r:id="rId13"/>
      </mc:Fallback>
    </mc:AlternateContent>
    <mc:AlternateContent xmlns:mc="http://schemas.openxmlformats.org/markup-compatibility/2006">
      <mc:Choice Requires="x14">
        <oleObject progId="MS_ClipArt_Gallery.5" shapeId="25619" r:id="rId15">
          <objectPr defaultSize="0" macro="[0]!Gomb8_Kattintáskor" r:id="rId14">
            <anchor moveWithCells="1">
              <from>
                <xdr:col>1</xdr:col>
                <xdr:colOff>3438525</xdr:colOff>
                <xdr:row>23</xdr:row>
                <xdr:rowOff>28575</xdr:rowOff>
              </from>
              <to>
                <xdr:col>1</xdr:col>
                <xdr:colOff>3581400</xdr:colOff>
                <xdr:row>23</xdr:row>
                <xdr:rowOff>171450</xdr:rowOff>
              </to>
            </anchor>
          </objectPr>
        </oleObject>
      </mc:Choice>
      <mc:Fallback>
        <oleObject progId="MS_ClipArt_Gallery.5" shapeId="25619" r:id="rId15"/>
      </mc:Fallback>
    </mc:AlternateContent>
    <mc:AlternateContent xmlns:mc="http://schemas.openxmlformats.org/markup-compatibility/2006">
      <mc:Choice Requires="x14">
        <oleObject progId="MS_ClipArt_Gallery.5" shapeId="25620" r:id="rId16">
          <objectPr defaultSize="0" macro="[0]!Gomb15_Kattintáskor" r:id="rId14">
            <anchor moveWithCells="1">
              <from>
                <xdr:col>1</xdr:col>
                <xdr:colOff>3438525</xdr:colOff>
                <xdr:row>31</xdr:row>
                <xdr:rowOff>28575</xdr:rowOff>
              </from>
              <to>
                <xdr:col>1</xdr:col>
                <xdr:colOff>3581400</xdr:colOff>
                <xdr:row>31</xdr:row>
                <xdr:rowOff>171450</xdr:rowOff>
              </to>
            </anchor>
          </objectPr>
        </oleObject>
      </mc:Choice>
      <mc:Fallback>
        <oleObject progId="MS_ClipArt_Gallery.5" shapeId="25620" r:id="rId16"/>
      </mc:Fallback>
    </mc:AlternateContent>
    <mc:AlternateContent xmlns:mc="http://schemas.openxmlformats.org/markup-compatibility/2006">
      <mc:Choice Requires="x14">
        <oleObject progId="MS_ClipArt_Gallery.5" shapeId="25621" r:id="rId17">
          <objectPr defaultSize="0" macro="[0]!Gomb18_Kattintáskor" r:id="rId14">
            <anchor moveWithCells="1">
              <from>
                <xdr:col>1</xdr:col>
                <xdr:colOff>3438525</xdr:colOff>
                <xdr:row>35</xdr:row>
                <xdr:rowOff>28575</xdr:rowOff>
              </from>
              <to>
                <xdr:col>1</xdr:col>
                <xdr:colOff>3581400</xdr:colOff>
                <xdr:row>35</xdr:row>
                <xdr:rowOff>171450</xdr:rowOff>
              </to>
            </anchor>
          </objectPr>
        </oleObject>
      </mc:Choice>
      <mc:Fallback>
        <oleObject progId="MS_ClipArt_Gallery.5" shapeId="25621" r:id="rId17"/>
      </mc:Fallback>
    </mc:AlternateContent>
    <mc:AlternateContent xmlns:mc="http://schemas.openxmlformats.org/markup-compatibility/2006">
      <mc:Choice Requires="x14">
        <oleObject progId="MS_ClipArt_Gallery.5" shapeId="25622" r:id="rId18">
          <objectPr defaultSize="0" macro="[0]!Gomb25_Kattintáskor" r:id="rId14">
            <anchor moveWithCells="1">
              <from>
                <xdr:col>1</xdr:col>
                <xdr:colOff>3438525</xdr:colOff>
                <xdr:row>43</xdr:row>
                <xdr:rowOff>28575</xdr:rowOff>
              </from>
              <to>
                <xdr:col>1</xdr:col>
                <xdr:colOff>3581400</xdr:colOff>
                <xdr:row>43</xdr:row>
                <xdr:rowOff>171450</xdr:rowOff>
              </to>
            </anchor>
          </objectPr>
        </oleObject>
      </mc:Choice>
      <mc:Fallback>
        <oleObject progId="MS_ClipArt_Gallery.5" shapeId="25622" r:id="rId18"/>
      </mc:Fallback>
    </mc:AlternateContent>
    <mc:AlternateContent xmlns:mc="http://schemas.openxmlformats.org/markup-compatibility/2006">
      <mc:Choice Requires="x14">
        <oleObject progId="MS_ClipArt_Gallery.5" shapeId="25624" r:id="rId19">
          <objectPr defaultSize="0" macro="[0]!Gomb17_Kattintáskor" r:id="rId20">
            <anchor moveWithCells="1">
              <from>
                <xdr:col>1</xdr:col>
                <xdr:colOff>3438525</xdr:colOff>
                <xdr:row>33</xdr:row>
                <xdr:rowOff>28575</xdr:rowOff>
              </from>
              <to>
                <xdr:col>1</xdr:col>
                <xdr:colOff>3581400</xdr:colOff>
                <xdr:row>33</xdr:row>
                <xdr:rowOff>171450</xdr:rowOff>
              </to>
            </anchor>
          </objectPr>
        </oleObject>
      </mc:Choice>
      <mc:Fallback>
        <oleObject progId="MS_ClipArt_Gallery.5" shapeId="25624" r:id="rId19"/>
      </mc:Fallback>
    </mc:AlternateContent>
    <mc:AlternateContent xmlns:mc="http://schemas.openxmlformats.org/markup-compatibility/2006">
      <mc:Choice Requires="x14">
        <oleObject progId="MS_ClipArt_Gallery.5" shapeId="25625" r:id="rId21">
          <objectPr defaultSize="0" macro="[0]!Gomb16_Kattintáskor" r:id="rId20">
            <anchor moveWithCells="1">
              <from>
                <xdr:col>1</xdr:col>
                <xdr:colOff>3438525</xdr:colOff>
                <xdr:row>32</xdr:row>
                <xdr:rowOff>28575</xdr:rowOff>
              </from>
              <to>
                <xdr:col>1</xdr:col>
                <xdr:colOff>3581400</xdr:colOff>
                <xdr:row>32</xdr:row>
                <xdr:rowOff>171450</xdr:rowOff>
              </to>
            </anchor>
          </objectPr>
        </oleObject>
      </mc:Choice>
      <mc:Fallback>
        <oleObject progId="MS_ClipArt_Gallery.5" shapeId="25625" r:id="rId21"/>
      </mc:Fallback>
    </mc:AlternateContent>
    <mc:AlternateContent xmlns:mc="http://schemas.openxmlformats.org/markup-compatibility/2006">
      <mc:Choice Requires="x14">
        <oleObject progId="MS_ClipArt_Gallery.5" shapeId="25626" r:id="rId22">
          <objectPr defaultSize="0" macro="[0]!Gomb19_Kattintáskor" r:id="rId23">
            <anchor moveWithCells="1">
              <from>
                <xdr:col>1</xdr:col>
                <xdr:colOff>3448050</xdr:colOff>
                <xdr:row>36</xdr:row>
                <xdr:rowOff>38100</xdr:rowOff>
              </from>
              <to>
                <xdr:col>1</xdr:col>
                <xdr:colOff>3571875</xdr:colOff>
                <xdr:row>36</xdr:row>
                <xdr:rowOff>152400</xdr:rowOff>
              </to>
            </anchor>
          </objectPr>
        </oleObject>
      </mc:Choice>
      <mc:Fallback>
        <oleObject progId="MS_ClipArt_Gallery.5" shapeId="25626" r:id="rId22"/>
      </mc:Fallback>
    </mc:AlternateContent>
    <mc:AlternateContent xmlns:mc="http://schemas.openxmlformats.org/markup-compatibility/2006">
      <mc:Choice Requires="x14">
        <oleObject progId="MS_ClipArt_Gallery.5" shapeId="25630" r:id="rId24">
          <objectPr defaultSize="0" macro="[0]!Module2.Gomb20_Kattintáskor" r:id="rId23">
            <anchor moveWithCells="1">
              <from>
                <xdr:col>1</xdr:col>
                <xdr:colOff>3448050</xdr:colOff>
                <xdr:row>37</xdr:row>
                <xdr:rowOff>57150</xdr:rowOff>
              </from>
              <to>
                <xdr:col>1</xdr:col>
                <xdr:colOff>3571875</xdr:colOff>
                <xdr:row>37</xdr:row>
                <xdr:rowOff>171450</xdr:rowOff>
              </to>
            </anchor>
          </objectPr>
        </oleObject>
      </mc:Choice>
      <mc:Fallback>
        <oleObject progId="MS_ClipArt_Gallery.5" shapeId="25630" r:id="rId24"/>
      </mc:Fallback>
    </mc:AlternateContent>
    <mc:AlternateContent xmlns:mc="http://schemas.openxmlformats.org/markup-compatibility/2006">
      <mc:Choice Requires="x14">
        <oleObject progId="MS_ClipArt_Gallery.5" shapeId="25631" r:id="rId25">
          <objectPr defaultSize="0" macro="[0]!Module2.Gomb21_Kattintáskor" r:id="rId23">
            <anchor moveWithCells="1">
              <from>
                <xdr:col>1</xdr:col>
                <xdr:colOff>3448050</xdr:colOff>
                <xdr:row>38</xdr:row>
                <xdr:rowOff>47625</xdr:rowOff>
              </from>
              <to>
                <xdr:col>1</xdr:col>
                <xdr:colOff>3571875</xdr:colOff>
                <xdr:row>38</xdr:row>
                <xdr:rowOff>161925</xdr:rowOff>
              </to>
            </anchor>
          </objectPr>
        </oleObject>
      </mc:Choice>
      <mc:Fallback>
        <oleObject progId="MS_ClipArt_Gallery.5" shapeId="25631" r:id="rId25"/>
      </mc:Fallback>
    </mc:AlternateContent>
    <mc:AlternateContent xmlns:mc="http://schemas.openxmlformats.org/markup-compatibility/2006">
      <mc:Choice Requires="x14">
        <oleObject progId="MS_ClipArt_Gallery.5" shapeId="25632" r:id="rId26">
          <objectPr defaultSize="0" macro="[0]!Module2.Gomb22_Kattintáskor" r:id="rId23">
            <anchor moveWithCells="1">
              <from>
                <xdr:col>1</xdr:col>
                <xdr:colOff>3448050</xdr:colOff>
                <xdr:row>39</xdr:row>
                <xdr:rowOff>38100</xdr:rowOff>
              </from>
              <to>
                <xdr:col>1</xdr:col>
                <xdr:colOff>3571875</xdr:colOff>
                <xdr:row>39</xdr:row>
                <xdr:rowOff>152400</xdr:rowOff>
              </to>
            </anchor>
          </objectPr>
        </oleObject>
      </mc:Choice>
      <mc:Fallback>
        <oleObject progId="MS_ClipArt_Gallery.5" shapeId="25632" r:id="rId26"/>
      </mc:Fallback>
    </mc:AlternateContent>
    <mc:AlternateContent xmlns:mc="http://schemas.openxmlformats.org/markup-compatibility/2006">
      <mc:Choice Requires="x14">
        <oleObject progId="MS_ClipArt_Gallery.5" shapeId="25633" r:id="rId27">
          <objectPr defaultSize="0" macro="[0]!Module2.Gomb23_Kattintáskor" r:id="rId23">
            <anchor moveWithCells="1">
              <from>
                <xdr:col>1</xdr:col>
                <xdr:colOff>3448050</xdr:colOff>
                <xdr:row>40</xdr:row>
                <xdr:rowOff>47625</xdr:rowOff>
              </from>
              <to>
                <xdr:col>1</xdr:col>
                <xdr:colOff>3571875</xdr:colOff>
                <xdr:row>40</xdr:row>
                <xdr:rowOff>161925</xdr:rowOff>
              </to>
            </anchor>
          </objectPr>
        </oleObject>
      </mc:Choice>
      <mc:Fallback>
        <oleObject progId="MS_ClipArt_Gallery.5" shapeId="25633" r:id="rId27"/>
      </mc:Fallback>
    </mc:AlternateContent>
    <mc:AlternateContent xmlns:mc="http://schemas.openxmlformats.org/markup-compatibility/2006">
      <mc:Choice Requires="x14">
        <oleObject progId="MS_ClipArt_Gallery.5" shapeId="25634" r:id="rId28">
          <objectPr defaultSize="0" macro="[0]!Gomb24_Kattintáskor" r:id="rId23">
            <anchor moveWithCells="1">
              <from>
                <xdr:col>1</xdr:col>
                <xdr:colOff>3448050</xdr:colOff>
                <xdr:row>41</xdr:row>
                <xdr:rowOff>47625</xdr:rowOff>
              </from>
              <to>
                <xdr:col>1</xdr:col>
                <xdr:colOff>3571875</xdr:colOff>
                <xdr:row>41</xdr:row>
                <xdr:rowOff>161925</xdr:rowOff>
              </to>
            </anchor>
          </objectPr>
        </oleObject>
      </mc:Choice>
      <mc:Fallback>
        <oleObject progId="MS_ClipArt_Gallery.5" shapeId="25634" r:id="rId2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0" workbookViewId="0">
      <selection activeCell="A12" sqref="A12:C12"/>
    </sheetView>
  </sheetViews>
  <sheetFormatPr defaultColWidth="9.140625" defaultRowHeight="12.75"/>
  <cols>
    <col min="1" max="1" width="8.85546875" bestFit="1" customWidth="1"/>
    <col min="2" max="2" width="16.85546875" customWidth="1"/>
    <col min="3" max="3" width="59.85546875" customWidth="1"/>
    <col min="257" max="257" width="8.85546875" bestFit="1" customWidth="1"/>
    <col min="258" max="258" width="16.85546875" customWidth="1"/>
    <col min="259" max="259" width="59.85546875" customWidth="1"/>
    <col min="513" max="513" width="8.85546875" bestFit="1" customWidth="1"/>
    <col min="514" max="514" width="16.85546875" customWidth="1"/>
    <col min="515" max="515" width="59.85546875" customWidth="1"/>
    <col min="769" max="769" width="8.85546875" bestFit="1" customWidth="1"/>
    <col min="770" max="770" width="16.85546875" customWidth="1"/>
    <col min="771" max="771" width="59.85546875" customWidth="1"/>
    <col min="1025" max="1025" width="8.85546875" bestFit="1" customWidth="1"/>
    <col min="1026" max="1026" width="16.85546875" customWidth="1"/>
    <col min="1027" max="1027" width="59.85546875" customWidth="1"/>
    <col min="1281" max="1281" width="8.85546875" bestFit="1" customWidth="1"/>
    <col min="1282" max="1282" width="16.85546875" customWidth="1"/>
    <col min="1283" max="1283" width="59.85546875" customWidth="1"/>
    <col min="1537" max="1537" width="8.85546875" bestFit="1" customWidth="1"/>
    <col min="1538" max="1538" width="16.85546875" customWidth="1"/>
    <col min="1539" max="1539" width="59.85546875" customWidth="1"/>
    <col min="1793" max="1793" width="8.85546875" bestFit="1" customWidth="1"/>
    <col min="1794" max="1794" width="16.85546875" customWidth="1"/>
    <col min="1795" max="1795" width="59.85546875" customWidth="1"/>
    <col min="2049" max="2049" width="8.85546875" bestFit="1" customWidth="1"/>
    <col min="2050" max="2050" width="16.85546875" customWidth="1"/>
    <col min="2051" max="2051" width="59.85546875" customWidth="1"/>
    <col min="2305" max="2305" width="8.85546875" bestFit="1" customWidth="1"/>
    <col min="2306" max="2306" width="16.85546875" customWidth="1"/>
    <col min="2307" max="2307" width="59.85546875" customWidth="1"/>
    <col min="2561" max="2561" width="8.85546875" bestFit="1" customWidth="1"/>
    <col min="2562" max="2562" width="16.85546875" customWidth="1"/>
    <col min="2563" max="2563" width="59.85546875" customWidth="1"/>
    <col min="2817" max="2817" width="8.85546875" bestFit="1" customWidth="1"/>
    <col min="2818" max="2818" width="16.85546875" customWidth="1"/>
    <col min="2819" max="2819" width="59.85546875" customWidth="1"/>
    <col min="3073" max="3073" width="8.85546875" bestFit="1" customWidth="1"/>
    <col min="3074" max="3074" width="16.85546875" customWidth="1"/>
    <col min="3075" max="3075" width="59.85546875" customWidth="1"/>
    <col min="3329" max="3329" width="8.85546875" bestFit="1" customWidth="1"/>
    <col min="3330" max="3330" width="16.85546875" customWidth="1"/>
    <col min="3331" max="3331" width="59.85546875" customWidth="1"/>
    <col min="3585" max="3585" width="8.85546875" bestFit="1" customWidth="1"/>
    <col min="3586" max="3586" width="16.85546875" customWidth="1"/>
    <col min="3587" max="3587" width="59.85546875" customWidth="1"/>
    <col min="3841" max="3841" width="8.85546875" bestFit="1" customWidth="1"/>
    <col min="3842" max="3842" width="16.85546875" customWidth="1"/>
    <col min="3843" max="3843" width="59.85546875" customWidth="1"/>
    <col min="4097" max="4097" width="8.85546875" bestFit="1" customWidth="1"/>
    <col min="4098" max="4098" width="16.85546875" customWidth="1"/>
    <col min="4099" max="4099" width="59.85546875" customWidth="1"/>
    <col min="4353" max="4353" width="8.85546875" bestFit="1" customWidth="1"/>
    <col min="4354" max="4354" width="16.85546875" customWidth="1"/>
    <col min="4355" max="4355" width="59.85546875" customWidth="1"/>
    <col min="4609" max="4609" width="8.85546875" bestFit="1" customWidth="1"/>
    <col min="4610" max="4610" width="16.85546875" customWidth="1"/>
    <col min="4611" max="4611" width="59.85546875" customWidth="1"/>
    <col min="4865" max="4865" width="8.85546875" bestFit="1" customWidth="1"/>
    <col min="4866" max="4866" width="16.85546875" customWidth="1"/>
    <col min="4867" max="4867" width="59.85546875" customWidth="1"/>
    <col min="5121" max="5121" width="8.85546875" bestFit="1" customWidth="1"/>
    <col min="5122" max="5122" width="16.85546875" customWidth="1"/>
    <col min="5123" max="5123" width="59.85546875" customWidth="1"/>
    <col min="5377" max="5377" width="8.85546875" bestFit="1" customWidth="1"/>
    <col min="5378" max="5378" width="16.85546875" customWidth="1"/>
    <col min="5379" max="5379" width="59.85546875" customWidth="1"/>
    <col min="5633" max="5633" width="8.85546875" bestFit="1" customWidth="1"/>
    <col min="5634" max="5634" width="16.85546875" customWidth="1"/>
    <col min="5635" max="5635" width="59.85546875" customWidth="1"/>
    <col min="5889" max="5889" width="8.85546875" bestFit="1" customWidth="1"/>
    <col min="5890" max="5890" width="16.85546875" customWidth="1"/>
    <col min="5891" max="5891" width="59.85546875" customWidth="1"/>
    <col min="6145" max="6145" width="8.85546875" bestFit="1" customWidth="1"/>
    <col min="6146" max="6146" width="16.85546875" customWidth="1"/>
    <col min="6147" max="6147" width="59.85546875" customWidth="1"/>
    <col min="6401" max="6401" width="8.85546875" bestFit="1" customWidth="1"/>
    <col min="6402" max="6402" width="16.85546875" customWidth="1"/>
    <col min="6403" max="6403" width="59.85546875" customWidth="1"/>
    <col min="6657" max="6657" width="8.85546875" bestFit="1" customWidth="1"/>
    <col min="6658" max="6658" width="16.85546875" customWidth="1"/>
    <col min="6659" max="6659" width="59.85546875" customWidth="1"/>
    <col min="6913" max="6913" width="8.85546875" bestFit="1" customWidth="1"/>
    <col min="6914" max="6914" width="16.85546875" customWidth="1"/>
    <col min="6915" max="6915" width="59.85546875" customWidth="1"/>
    <col min="7169" max="7169" width="8.85546875" bestFit="1" customWidth="1"/>
    <col min="7170" max="7170" width="16.85546875" customWidth="1"/>
    <col min="7171" max="7171" width="59.85546875" customWidth="1"/>
    <col min="7425" max="7425" width="8.85546875" bestFit="1" customWidth="1"/>
    <col min="7426" max="7426" width="16.85546875" customWidth="1"/>
    <col min="7427" max="7427" width="59.85546875" customWidth="1"/>
    <col min="7681" max="7681" width="8.85546875" bestFit="1" customWidth="1"/>
    <col min="7682" max="7682" width="16.85546875" customWidth="1"/>
    <col min="7683" max="7683" width="59.85546875" customWidth="1"/>
    <col min="7937" max="7937" width="8.85546875" bestFit="1" customWidth="1"/>
    <col min="7938" max="7938" width="16.85546875" customWidth="1"/>
    <col min="7939" max="7939" width="59.85546875" customWidth="1"/>
    <col min="8193" max="8193" width="8.85546875" bestFit="1" customWidth="1"/>
    <col min="8194" max="8194" width="16.85546875" customWidth="1"/>
    <col min="8195" max="8195" width="59.85546875" customWidth="1"/>
    <col min="8449" max="8449" width="8.85546875" bestFit="1" customWidth="1"/>
    <col min="8450" max="8450" width="16.85546875" customWidth="1"/>
    <col min="8451" max="8451" width="59.85546875" customWidth="1"/>
    <col min="8705" max="8705" width="8.85546875" bestFit="1" customWidth="1"/>
    <col min="8706" max="8706" width="16.85546875" customWidth="1"/>
    <col min="8707" max="8707" width="59.85546875" customWidth="1"/>
    <col min="8961" max="8961" width="8.85546875" bestFit="1" customWidth="1"/>
    <col min="8962" max="8962" width="16.85546875" customWidth="1"/>
    <col min="8963" max="8963" width="59.85546875" customWidth="1"/>
    <col min="9217" max="9217" width="8.85546875" bestFit="1" customWidth="1"/>
    <col min="9218" max="9218" width="16.85546875" customWidth="1"/>
    <col min="9219" max="9219" width="59.85546875" customWidth="1"/>
    <col min="9473" max="9473" width="8.85546875" bestFit="1" customWidth="1"/>
    <col min="9474" max="9474" width="16.85546875" customWidth="1"/>
    <col min="9475" max="9475" width="59.85546875" customWidth="1"/>
    <col min="9729" max="9729" width="8.85546875" bestFit="1" customWidth="1"/>
    <col min="9730" max="9730" width="16.85546875" customWidth="1"/>
    <col min="9731" max="9731" width="59.85546875" customWidth="1"/>
    <col min="9985" max="9985" width="8.85546875" bestFit="1" customWidth="1"/>
    <col min="9986" max="9986" width="16.85546875" customWidth="1"/>
    <col min="9987" max="9987" width="59.85546875" customWidth="1"/>
    <col min="10241" max="10241" width="8.85546875" bestFit="1" customWidth="1"/>
    <col min="10242" max="10242" width="16.85546875" customWidth="1"/>
    <col min="10243" max="10243" width="59.85546875" customWidth="1"/>
    <col min="10497" max="10497" width="8.85546875" bestFit="1" customWidth="1"/>
    <col min="10498" max="10498" width="16.85546875" customWidth="1"/>
    <col min="10499" max="10499" width="59.85546875" customWidth="1"/>
    <col min="10753" max="10753" width="8.85546875" bestFit="1" customWidth="1"/>
    <col min="10754" max="10754" width="16.85546875" customWidth="1"/>
    <col min="10755" max="10755" width="59.85546875" customWidth="1"/>
    <col min="11009" max="11009" width="8.85546875" bestFit="1" customWidth="1"/>
    <col min="11010" max="11010" width="16.85546875" customWidth="1"/>
    <col min="11011" max="11011" width="59.85546875" customWidth="1"/>
    <col min="11265" max="11265" width="8.85546875" bestFit="1" customWidth="1"/>
    <col min="11266" max="11266" width="16.85546875" customWidth="1"/>
    <col min="11267" max="11267" width="59.85546875" customWidth="1"/>
    <col min="11521" max="11521" width="8.85546875" bestFit="1" customWidth="1"/>
    <col min="11522" max="11522" width="16.85546875" customWidth="1"/>
    <col min="11523" max="11523" width="59.85546875" customWidth="1"/>
    <col min="11777" max="11777" width="8.85546875" bestFit="1" customWidth="1"/>
    <col min="11778" max="11778" width="16.85546875" customWidth="1"/>
    <col min="11779" max="11779" width="59.85546875" customWidth="1"/>
    <col min="12033" max="12033" width="8.85546875" bestFit="1" customWidth="1"/>
    <col min="12034" max="12034" width="16.85546875" customWidth="1"/>
    <col min="12035" max="12035" width="59.85546875" customWidth="1"/>
    <col min="12289" max="12289" width="8.85546875" bestFit="1" customWidth="1"/>
    <col min="12290" max="12290" width="16.85546875" customWidth="1"/>
    <col min="12291" max="12291" width="59.85546875" customWidth="1"/>
    <col min="12545" max="12545" width="8.85546875" bestFit="1" customWidth="1"/>
    <col min="12546" max="12546" width="16.85546875" customWidth="1"/>
    <col min="12547" max="12547" width="59.85546875" customWidth="1"/>
    <col min="12801" max="12801" width="8.85546875" bestFit="1" customWidth="1"/>
    <col min="12802" max="12802" width="16.85546875" customWidth="1"/>
    <col min="12803" max="12803" width="59.85546875" customWidth="1"/>
    <col min="13057" max="13057" width="8.85546875" bestFit="1" customWidth="1"/>
    <col min="13058" max="13058" width="16.85546875" customWidth="1"/>
    <col min="13059" max="13059" width="59.85546875" customWidth="1"/>
    <col min="13313" max="13313" width="8.85546875" bestFit="1" customWidth="1"/>
    <col min="13314" max="13314" width="16.85546875" customWidth="1"/>
    <col min="13315" max="13315" width="59.85546875" customWidth="1"/>
    <col min="13569" max="13569" width="8.85546875" bestFit="1" customWidth="1"/>
    <col min="13570" max="13570" width="16.85546875" customWidth="1"/>
    <col min="13571" max="13571" width="59.85546875" customWidth="1"/>
    <col min="13825" max="13825" width="8.85546875" bestFit="1" customWidth="1"/>
    <col min="13826" max="13826" width="16.85546875" customWidth="1"/>
    <col min="13827" max="13827" width="59.85546875" customWidth="1"/>
    <col min="14081" max="14081" width="8.85546875" bestFit="1" customWidth="1"/>
    <col min="14082" max="14082" width="16.85546875" customWidth="1"/>
    <col min="14083" max="14083" width="59.85546875" customWidth="1"/>
    <col min="14337" max="14337" width="8.85546875" bestFit="1" customWidth="1"/>
    <col min="14338" max="14338" width="16.85546875" customWidth="1"/>
    <col min="14339" max="14339" width="59.85546875" customWidth="1"/>
    <col min="14593" max="14593" width="8.85546875" bestFit="1" customWidth="1"/>
    <col min="14594" max="14594" width="16.85546875" customWidth="1"/>
    <col min="14595" max="14595" width="59.85546875" customWidth="1"/>
    <col min="14849" max="14849" width="8.85546875" bestFit="1" customWidth="1"/>
    <col min="14850" max="14850" width="16.85546875" customWidth="1"/>
    <col min="14851" max="14851" width="59.85546875" customWidth="1"/>
    <col min="15105" max="15105" width="8.85546875" bestFit="1" customWidth="1"/>
    <col min="15106" max="15106" width="16.85546875" customWidth="1"/>
    <col min="15107" max="15107" width="59.85546875" customWidth="1"/>
    <col min="15361" max="15361" width="8.85546875" bestFit="1" customWidth="1"/>
    <col min="15362" max="15362" width="16.85546875" customWidth="1"/>
    <col min="15363" max="15363" width="59.85546875" customWidth="1"/>
    <col min="15617" max="15617" width="8.85546875" bestFit="1" customWidth="1"/>
    <col min="15618" max="15618" width="16.85546875" customWidth="1"/>
    <col min="15619" max="15619" width="59.85546875" customWidth="1"/>
    <col min="15873" max="15873" width="8.85546875" bestFit="1" customWidth="1"/>
    <col min="15874" max="15874" width="16.85546875" customWidth="1"/>
    <col min="15875" max="15875" width="59.85546875" customWidth="1"/>
    <col min="16129" max="16129" width="8.85546875" bestFit="1" customWidth="1"/>
    <col min="16130" max="16130" width="16.85546875" customWidth="1"/>
    <col min="16131" max="16131" width="59.85546875" customWidth="1"/>
  </cols>
  <sheetData>
    <row r="1" spans="1:5" ht="15.75">
      <c r="A1" s="8"/>
      <c r="B1" s="8"/>
      <c r="C1" s="8"/>
      <c r="D1" s="8"/>
      <c r="E1" s="8"/>
    </row>
    <row r="2" spans="1:5" ht="15.75">
      <c r="A2" s="1"/>
      <c r="B2" s="559" t="str">
        <f>'Beviteli oldal'!B8</f>
        <v>22795096-4291-133-14</v>
      </c>
      <c r="C2" s="9"/>
      <c r="D2" s="9"/>
      <c r="E2" s="9"/>
    </row>
    <row r="3" spans="1:5" ht="15.75">
      <c r="A3" s="1"/>
      <c r="B3" s="560" t="s">
        <v>345</v>
      </c>
      <c r="C3" s="9"/>
      <c r="D3" s="9"/>
      <c r="E3" s="9"/>
    </row>
    <row r="4" spans="1:5" ht="15.75">
      <c r="A4" s="57"/>
      <c r="B4" s="561"/>
      <c r="C4" s="9"/>
      <c r="D4" s="9"/>
      <c r="E4" s="9"/>
    </row>
    <row r="5" spans="1:5" ht="15.75">
      <c r="A5" s="1"/>
      <c r="B5" s="562" t="str">
        <f>'Beviteli oldal'!B10</f>
        <v>14-16-300048</v>
      </c>
      <c r="C5" s="9"/>
      <c r="D5" s="9"/>
      <c r="E5" s="8"/>
    </row>
    <row r="6" spans="1:5" ht="15.75">
      <c r="A6" s="1"/>
      <c r="B6" s="563" t="s">
        <v>346</v>
      </c>
      <c r="C6" s="9"/>
      <c r="D6" s="9"/>
      <c r="E6" s="8"/>
    </row>
    <row r="7" spans="1:5" ht="15.75">
      <c r="A7" s="9"/>
      <c r="B7" s="1"/>
      <c r="C7" s="2"/>
      <c r="D7" s="8"/>
      <c r="E7" s="8"/>
    </row>
    <row r="8" spans="1:5" ht="15.75">
      <c r="A8" s="9"/>
      <c r="B8" s="1"/>
      <c r="C8" s="2"/>
      <c r="D8" s="8"/>
      <c r="E8" s="8"/>
    </row>
    <row r="9" spans="1:5" ht="15.75">
      <c r="A9" s="9"/>
      <c r="B9" s="1"/>
      <c r="C9" s="2"/>
      <c r="D9" s="8"/>
      <c r="E9" s="8"/>
    </row>
    <row r="10" spans="1:5" ht="15.75">
      <c r="A10" s="9"/>
      <c r="B10" s="1"/>
      <c r="C10" s="1"/>
      <c r="D10" s="8"/>
      <c r="E10" s="8"/>
    </row>
    <row r="11" spans="1:5" ht="15.75">
      <c r="A11" s="9"/>
      <c r="B11" s="1"/>
      <c r="C11" s="1"/>
      <c r="D11" s="8"/>
      <c r="E11" s="8"/>
    </row>
    <row r="12" spans="1:5" ht="25.5">
      <c r="A12" s="1086" t="str">
        <f>'Egyszerűsített éves besz.HU'!C12</f>
        <v>Balaton-Nagyberek Vizitársulat</v>
      </c>
      <c r="B12" s="1086"/>
      <c r="C12" s="1086"/>
      <c r="D12" s="8"/>
      <c r="E12" s="8"/>
    </row>
    <row r="13" spans="1:5" ht="15.75">
      <c r="A13" s="9"/>
      <c r="B13" s="1"/>
      <c r="C13" s="47"/>
      <c r="D13" s="8"/>
      <c r="E13" s="8"/>
    </row>
    <row r="14" spans="1:5" ht="20.25">
      <c r="A14" s="1091" t="str">
        <f>'Beviteli oldal'!B5</f>
        <v>8713 Kéthely, Sáripuszta 0275 Hrsz.</v>
      </c>
      <c r="B14" s="1088"/>
      <c r="C14" s="1088"/>
      <c r="D14" s="8"/>
      <c r="E14" s="8"/>
    </row>
    <row r="15" spans="1:5" ht="15.75">
      <c r="D15" s="8"/>
      <c r="E15" s="8"/>
    </row>
    <row r="16" spans="1:5" ht="15.75">
      <c r="A16" s="9"/>
      <c r="B16" s="1"/>
      <c r="C16" s="49"/>
      <c r="D16" s="11"/>
      <c r="E16" s="8"/>
    </row>
    <row r="17" spans="1:5" ht="15.75">
      <c r="A17" s="9"/>
      <c r="B17" s="1"/>
      <c r="C17" s="49"/>
      <c r="D17" s="8"/>
      <c r="E17" s="8"/>
    </row>
    <row r="18" spans="1:5" ht="15.75">
      <c r="A18" s="9"/>
      <c r="B18" s="1"/>
      <c r="C18" s="49"/>
      <c r="D18" s="8"/>
      <c r="E18" s="8"/>
    </row>
    <row r="19" spans="1:5" ht="30">
      <c r="A19" s="1087" t="s">
        <v>347</v>
      </c>
      <c r="B19" s="1088"/>
      <c r="C19" s="1088"/>
      <c r="D19" s="8"/>
      <c r="E19" s="8"/>
    </row>
    <row r="20" spans="1:5" ht="15.75">
      <c r="A20" s="9"/>
      <c r="B20" s="1"/>
      <c r="C20" s="9"/>
      <c r="D20" s="8"/>
      <c r="E20" s="8"/>
    </row>
    <row r="21" spans="1:5" ht="15.75">
      <c r="A21" s="9"/>
      <c r="B21" s="1"/>
      <c r="C21" s="1"/>
      <c r="D21" s="8"/>
      <c r="E21" s="8"/>
    </row>
    <row r="22" spans="1:5" ht="15.75">
      <c r="A22" s="13"/>
      <c r="B22" s="1"/>
      <c r="C22" s="1"/>
      <c r="D22" s="8"/>
      <c r="E22" s="8"/>
    </row>
    <row r="23" spans="1:5" ht="15.75">
      <c r="A23" s="9"/>
      <c r="B23" s="1"/>
      <c r="C23" s="1"/>
      <c r="D23" s="8"/>
      <c r="E23" s="8"/>
    </row>
    <row r="24" spans="1:5" ht="15.75">
      <c r="A24" s="9"/>
      <c r="B24" s="1"/>
      <c r="C24" s="1"/>
      <c r="D24" s="8"/>
      <c r="E24" s="8"/>
    </row>
    <row r="25" spans="1:5" ht="15.75">
      <c r="A25" s="9"/>
      <c r="B25" s="1"/>
      <c r="C25" s="1"/>
      <c r="D25" s="8"/>
      <c r="E25" s="8"/>
    </row>
    <row r="26" spans="1:5" ht="15.75">
      <c r="A26" s="9"/>
      <c r="B26" s="9"/>
      <c r="C26" s="9"/>
      <c r="D26" s="8"/>
      <c r="E26" s="8"/>
    </row>
    <row r="27" spans="1:5" ht="15.75">
      <c r="A27" s="9"/>
      <c r="B27" s="9"/>
      <c r="C27" s="9"/>
      <c r="D27" s="8"/>
      <c r="E27" s="8"/>
    </row>
    <row r="28" spans="1:5" ht="15.75">
      <c r="A28" s="9"/>
      <c r="B28" s="9"/>
      <c r="C28" s="9"/>
      <c r="D28" s="8"/>
      <c r="E28" s="8"/>
    </row>
    <row r="29" spans="1:5" ht="15.75">
      <c r="A29" s="9"/>
      <c r="B29" s="9"/>
      <c r="C29" s="9"/>
      <c r="D29" s="8"/>
      <c r="E29" s="8"/>
    </row>
    <row r="30" spans="1:5" ht="15.75">
      <c r="A30" s="287" t="s">
        <v>348</v>
      </c>
      <c r="B30" s="305">
        <f>'Egyszerűsített éves besz.HU'!B30</f>
        <v>43830</v>
      </c>
      <c r="C30" s="288" t="s">
        <v>349</v>
      </c>
      <c r="D30" s="289"/>
      <c r="E30" s="289"/>
    </row>
    <row r="31" spans="1:5" ht="15.75">
      <c r="A31" s="1089"/>
      <c r="B31" s="1090"/>
      <c r="C31" s="1090"/>
      <c r="D31" s="55"/>
      <c r="E31" s="11"/>
    </row>
    <row r="32" spans="1:5" ht="15.75">
      <c r="A32" s="55"/>
      <c r="B32" s="56"/>
      <c r="C32" s="53"/>
      <c r="D32" s="55"/>
      <c r="E32" s="8"/>
    </row>
    <row r="33" spans="1:5" ht="15.75">
      <c r="A33" s="9"/>
      <c r="B33" s="9"/>
      <c r="C33" s="53"/>
      <c r="D33" s="8"/>
      <c r="E33" s="8"/>
    </row>
    <row r="34" spans="1:5" ht="15.75">
      <c r="A34" s="9"/>
      <c r="B34" s="9"/>
      <c r="C34" s="304" t="s">
        <v>350</v>
      </c>
      <c r="D34" s="8"/>
      <c r="E34" s="8"/>
    </row>
  </sheetData>
  <mergeCells count="4">
    <mergeCell ref="A12:C12"/>
    <mergeCell ref="A19:C19"/>
    <mergeCell ref="A31:C31"/>
    <mergeCell ref="A14:C1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topLeftCell="A21" zoomScale="90" zoomScaleNormal="90" workbookViewId="0">
      <selection activeCell="K21" sqref="K21"/>
    </sheetView>
  </sheetViews>
  <sheetFormatPr defaultColWidth="9.140625" defaultRowHeight="12.75"/>
  <cols>
    <col min="1" max="1" width="5.28515625" customWidth="1"/>
    <col min="2" max="2" width="4.7109375" customWidth="1"/>
    <col min="3" max="3" width="40.140625" customWidth="1"/>
    <col min="4" max="5" width="10.85546875" customWidth="1"/>
    <col min="6" max="6" width="11.28515625" customWidth="1"/>
    <col min="257" max="257" width="5.28515625" customWidth="1"/>
    <col min="258" max="258" width="4.7109375" customWidth="1"/>
    <col min="259" max="259" width="40.140625" customWidth="1"/>
    <col min="260" max="261" width="10.85546875" customWidth="1"/>
    <col min="262" max="262" width="11.28515625" customWidth="1"/>
    <col min="513" max="513" width="5.28515625" customWidth="1"/>
    <col min="514" max="514" width="4.7109375" customWidth="1"/>
    <col min="515" max="515" width="40.140625" customWidth="1"/>
    <col min="516" max="517" width="10.85546875" customWidth="1"/>
    <col min="518" max="518" width="11.28515625" customWidth="1"/>
    <col min="769" max="769" width="5.28515625" customWidth="1"/>
    <col min="770" max="770" width="4.7109375" customWidth="1"/>
    <col min="771" max="771" width="40.140625" customWidth="1"/>
    <col min="772" max="773" width="10.85546875" customWidth="1"/>
    <col min="774" max="774" width="11.28515625" customWidth="1"/>
    <col min="1025" max="1025" width="5.28515625" customWidth="1"/>
    <col min="1026" max="1026" width="4.7109375" customWidth="1"/>
    <col min="1027" max="1027" width="40.140625" customWidth="1"/>
    <col min="1028" max="1029" width="10.85546875" customWidth="1"/>
    <col min="1030" max="1030" width="11.28515625" customWidth="1"/>
    <col min="1281" max="1281" width="5.28515625" customWidth="1"/>
    <col min="1282" max="1282" width="4.7109375" customWidth="1"/>
    <col min="1283" max="1283" width="40.140625" customWidth="1"/>
    <col min="1284" max="1285" width="10.85546875" customWidth="1"/>
    <col min="1286" max="1286" width="11.28515625" customWidth="1"/>
    <col min="1537" max="1537" width="5.28515625" customWidth="1"/>
    <col min="1538" max="1538" width="4.7109375" customWidth="1"/>
    <col min="1539" max="1539" width="40.140625" customWidth="1"/>
    <col min="1540" max="1541" width="10.85546875" customWidth="1"/>
    <col min="1542" max="1542" width="11.28515625" customWidth="1"/>
    <col min="1793" max="1793" width="5.28515625" customWidth="1"/>
    <col min="1794" max="1794" width="4.7109375" customWidth="1"/>
    <col min="1795" max="1795" width="40.140625" customWidth="1"/>
    <col min="1796" max="1797" width="10.85546875" customWidth="1"/>
    <col min="1798" max="1798" width="11.28515625" customWidth="1"/>
    <col min="2049" max="2049" width="5.28515625" customWidth="1"/>
    <col min="2050" max="2050" width="4.7109375" customWidth="1"/>
    <col min="2051" max="2051" width="40.140625" customWidth="1"/>
    <col min="2052" max="2053" width="10.85546875" customWidth="1"/>
    <col min="2054" max="2054" width="11.28515625" customWidth="1"/>
    <col min="2305" max="2305" width="5.28515625" customWidth="1"/>
    <col min="2306" max="2306" width="4.7109375" customWidth="1"/>
    <col min="2307" max="2307" width="40.140625" customWidth="1"/>
    <col min="2308" max="2309" width="10.85546875" customWidth="1"/>
    <col min="2310" max="2310" width="11.28515625" customWidth="1"/>
    <col min="2561" max="2561" width="5.28515625" customWidth="1"/>
    <col min="2562" max="2562" width="4.7109375" customWidth="1"/>
    <col min="2563" max="2563" width="40.140625" customWidth="1"/>
    <col min="2564" max="2565" width="10.85546875" customWidth="1"/>
    <col min="2566" max="2566" width="11.28515625" customWidth="1"/>
    <col min="2817" max="2817" width="5.28515625" customWidth="1"/>
    <col min="2818" max="2818" width="4.7109375" customWidth="1"/>
    <col min="2819" max="2819" width="40.140625" customWidth="1"/>
    <col min="2820" max="2821" width="10.85546875" customWidth="1"/>
    <col min="2822" max="2822" width="11.28515625" customWidth="1"/>
    <col min="3073" max="3073" width="5.28515625" customWidth="1"/>
    <col min="3074" max="3074" width="4.7109375" customWidth="1"/>
    <col min="3075" max="3075" width="40.140625" customWidth="1"/>
    <col min="3076" max="3077" width="10.85546875" customWidth="1"/>
    <col min="3078" max="3078" width="11.28515625" customWidth="1"/>
    <col min="3329" max="3329" width="5.28515625" customWidth="1"/>
    <col min="3330" max="3330" width="4.7109375" customWidth="1"/>
    <col min="3331" max="3331" width="40.140625" customWidth="1"/>
    <col min="3332" max="3333" width="10.85546875" customWidth="1"/>
    <col min="3334" max="3334" width="11.28515625" customWidth="1"/>
    <col min="3585" max="3585" width="5.28515625" customWidth="1"/>
    <col min="3586" max="3586" width="4.7109375" customWidth="1"/>
    <col min="3587" max="3587" width="40.140625" customWidth="1"/>
    <col min="3588" max="3589" width="10.85546875" customWidth="1"/>
    <col min="3590" max="3590" width="11.28515625" customWidth="1"/>
    <col min="3841" max="3841" width="5.28515625" customWidth="1"/>
    <col min="3842" max="3842" width="4.7109375" customWidth="1"/>
    <col min="3843" max="3843" width="40.140625" customWidth="1"/>
    <col min="3844" max="3845" width="10.85546875" customWidth="1"/>
    <col min="3846" max="3846" width="11.28515625" customWidth="1"/>
    <col min="4097" max="4097" width="5.28515625" customWidth="1"/>
    <col min="4098" max="4098" width="4.7109375" customWidth="1"/>
    <col min="4099" max="4099" width="40.140625" customWidth="1"/>
    <col min="4100" max="4101" width="10.85546875" customWidth="1"/>
    <col min="4102" max="4102" width="11.28515625" customWidth="1"/>
    <col min="4353" max="4353" width="5.28515625" customWidth="1"/>
    <col min="4354" max="4354" width="4.7109375" customWidth="1"/>
    <col min="4355" max="4355" width="40.140625" customWidth="1"/>
    <col min="4356" max="4357" width="10.85546875" customWidth="1"/>
    <col min="4358" max="4358" width="11.28515625" customWidth="1"/>
    <col min="4609" max="4609" width="5.28515625" customWidth="1"/>
    <col min="4610" max="4610" width="4.7109375" customWidth="1"/>
    <col min="4611" max="4611" width="40.140625" customWidth="1"/>
    <col min="4612" max="4613" width="10.85546875" customWidth="1"/>
    <col min="4614" max="4614" width="11.28515625" customWidth="1"/>
    <col min="4865" max="4865" width="5.28515625" customWidth="1"/>
    <col min="4866" max="4866" width="4.7109375" customWidth="1"/>
    <col min="4867" max="4867" width="40.140625" customWidth="1"/>
    <col min="4868" max="4869" width="10.85546875" customWidth="1"/>
    <col min="4870" max="4870" width="11.28515625" customWidth="1"/>
    <col min="5121" max="5121" width="5.28515625" customWidth="1"/>
    <col min="5122" max="5122" width="4.7109375" customWidth="1"/>
    <col min="5123" max="5123" width="40.140625" customWidth="1"/>
    <col min="5124" max="5125" width="10.85546875" customWidth="1"/>
    <col min="5126" max="5126" width="11.28515625" customWidth="1"/>
    <col min="5377" max="5377" width="5.28515625" customWidth="1"/>
    <col min="5378" max="5378" width="4.7109375" customWidth="1"/>
    <col min="5379" max="5379" width="40.140625" customWidth="1"/>
    <col min="5380" max="5381" width="10.85546875" customWidth="1"/>
    <col min="5382" max="5382" width="11.28515625" customWidth="1"/>
    <col min="5633" max="5633" width="5.28515625" customWidth="1"/>
    <col min="5634" max="5634" width="4.7109375" customWidth="1"/>
    <col min="5635" max="5635" width="40.140625" customWidth="1"/>
    <col min="5636" max="5637" width="10.85546875" customWidth="1"/>
    <col min="5638" max="5638" width="11.28515625" customWidth="1"/>
    <col min="5889" max="5889" width="5.28515625" customWidth="1"/>
    <col min="5890" max="5890" width="4.7109375" customWidth="1"/>
    <col min="5891" max="5891" width="40.140625" customWidth="1"/>
    <col min="5892" max="5893" width="10.85546875" customWidth="1"/>
    <col min="5894" max="5894" width="11.28515625" customWidth="1"/>
    <col min="6145" max="6145" width="5.28515625" customWidth="1"/>
    <col min="6146" max="6146" width="4.7109375" customWidth="1"/>
    <col min="6147" max="6147" width="40.140625" customWidth="1"/>
    <col min="6148" max="6149" width="10.85546875" customWidth="1"/>
    <col min="6150" max="6150" width="11.28515625" customWidth="1"/>
    <col min="6401" max="6401" width="5.28515625" customWidth="1"/>
    <col min="6402" max="6402" width="4.7109375" customWidth="1"/>
    <col min="6403" max="6403" width="40.140625" customWidth="1"/>
    <col min="6404" max="6405" width="10.85546875" customWidth="1"/>
    <col min="6406" max="6406" width="11.28515625" customWidth="1"/>
    <col min="6657" max="6657" width="5.28515625" customWidth="1"/>
    <col min="6658" max="6658" width="4.7109375" customWidth="1"/>
    <col min="6659" max="6659" width="40.140625" customWidth="1"/>
    <col min="6660" max="6661" width="10.85546875" customWidth="1"/>
    <col min="6662" max="6662" width="11.28515625" customWidth="1"/>
    <col min="6913" max="6913" width="5.28515625" customWidth="1"/>
    <col min="6914" max="6914" width="4.7109375" customWidth="1"/>
    <col min="6915" max="6915" width="40.140625" customWidth="1"/>
    <col min="6916" max="6917" width="10.85546875" customWidth="1"/>
    <col min="6918" max="6918" width="11.28515625" customWidth="1"/>
    <col min="7169" max="7169" width="5.28515625" customWidth="1"/>
    <col min="7170" max="7170" width="4.7109375" customWidth="1"/>
    <col min="7171" max="7171" width="40.140625" customWidth="1"/>
    <col min="7172" max="7173" width="10.85546875" customWidth="1"/>
    <col min="7174" max="7174" width="11.28515625" customWidth="1"/>
    <col min="7425" max="7425" width="5.28515625" customWidth="1"/>
    <col min="7426" max="7426" width="4.7109375" customWidth="1"/>
    <col min="7427" max="7427" width="40.140625" customWidth="1"/>
    <col min="7428" max="7429" width="10.85546875" customWidth="1"/>
    <col min="7430" max="7430" width="11.28515625" customWidth="1"/>
    <col min="7681" max="7681" width="5.28515625" customWidth="1"/>
    <col min="7682" max="7682" width="4.7109375" customWidth="1"/>
    <col min="7683" max="7683" width="40.140625" customWidth="1"/>
    <col min="7684" max="7685" width="10.85546875" customWidth="1"/>
    <col min="7686" max="7686" width="11.28515625" customWidth="1"/>
    <col min="7937" max="7937" width="5.28515625" customWidth="1"/>
    <col min="7938" max="7938" width="4.7109375" customWidth="1"/>
    <col min="7939" max="7939" width="40.140625" customWidth="1"/>
    <col min="7940" max="7941" width="10.85546875" customWidth="1"/>
    <col min="7942" max="7942" width="11.28515625" customWidth="1"/>
    <col min="8193" max="8193" width="5.28515625" customWidth="1"/>
    <col min="8194" max="8194" width="4.7109375" customWidth="1"/>
    <col min="8195" max="8195" width="40.140625" customWidth="1"/>
    <col min="8196" max="8197" width="10.85546875" customWidth="1"/>
    <col min="8198" max="8198" width="11.28515625" customWidth="1"/>
    <col min="8449" max="8449" width="5.28515625" customWidth="1"/>
    <col min="8450" max="8450" width="4.7109375" customWidth="1"/>
    <col min="8451" max="8451" width="40.140625" customWidth="1"/>
    <col min="8452" max="8453" width="10.85546875" customWidth="1"/>
    <col min="8454" max="8454" width="11.28515625" customWidth="1"/>
    <col min="8705" max="8705" width="5.28515625" customWidth="1"/>
    <col min="8706" max="8706" width="4.7109375" customWidth="1"/>
    <col min="8707" max="8707" width="40.140625" customWidth="1"/>
    <col min="8708" max="8709" width="10.85546875" customWidth="1"/>
    <col min="8710" max="8710" width="11.28515625" customWidth="1"/>
    <col min="8961" max="8961" width="5.28515625" customWidth="1"/>
    <col min="8962" max="8962" width="4.7109375" customWidth="1"/>
    <col min="8963" max="8963" width="40.140625" customWidth="1"/>
    <col min="8964" max="8965" width="10.85546875" customWidth="1"/>
    <col min="8966" max="8966" width="11.28515625" customWidth="1"/>
    <col min="9217" max="9217" width="5.28515625" customWidth="1"/>
    <col min="9218" max="9218" width="4.7109375" customWidth="1"/>
    <col min="9219" max="9219" width="40.140625" customWidth="1"/>
    <col min="9220" max="9221" width="10.85546875" customWidth="1"/>
    <col min="9222" max="9222" width="11.28515625" customWidth="1"/>
    <col min="9473" max="9473" width="5.28515625" customWidth="1"/>
    <col min="9474" max="9474" width="4.7109375" customWidth="1"/>
    <col min="9475" max="9475" width="40.140625" customWidth="1"/>
    <col min="9476" max="9477" width="10.85546875" customWidth="1"/>
    <col min="9478" max="9478" width="11.28515625" customWidth="1"/>
    <col min="9729" max="9729" width="5.28515625" customWidth="1"/>
    <col min="9730" max="9730" width="4.7109375" customWidth="1"/>
    <col min="9731" max="9731" width="40.140625" customWidth="1"/>
    <col min="9732" max="9733" width="10.85546875" customWidth="1"/>
    <col min="9734" max="9734" width="11.28515625" customWidth="1"/>
    <col min="9985" max="9985" width="5.28515625" customWidth="1"/>
    <col min="9986" max="9986" width="4.7109375" customWidth="1"/>
    <col min="9987" max="9987" width="40.140625" customWidth="1"/>
    <col min="9988" max="9989" width="10.85546875" customWidth="1"/>
    <col min="9990" max="9990" width="11.28515625" customWidth="1"/>
    <col min="10241" max="10241" width="5.28515625" customWidth="1"/>
    <col min="10242" max="10242" width="4.7109375" customWidth="1"/>
    <col min="10243" max="10243" width="40.140625" customWidth="1"/>
    <col min="10244" max="10245" width="10.85546875" customWidth="1"/>
    <col min="10246" max="10246" width="11.28515625" customWidth="1"/>
    <col min="10497" max="10497" width="5.28515625" customWidth="1"/>
    <col min="10498" max="10498" width="4.7109375" customWidth="1"/>
    <col min="10499" max="10499" width="40.140625" customWidth="1"/>
    <col min="10500" max="10501" width="10.85546875" customWidth="1"/>
    <col min="10502" max="10502" width="11.28515625" customWidth="1"/>
    <col min="10753" max="10753" width="5.28515625" customWidth="1"/>
    <col min="10754" max="10754" width="4.7109375" customWidth="1"/>
    <col min="10755" max="10755" width="40.140625" customWidth="1"/>
    <col min="10756" max="10757" width="10.85546875" customWidth="1"/>
    <col min="10758" max="10758" width="11.28515625" customWidth="1"/>
    <col min="11009" max="11009" width="5.28515625" customWidth="1"/>
    <col min="11010" max="11010" width="4.7109375" customWidth="1"/>
    <col min="11011" max="11011" width="40.140625" customWidth="1"/>
    <col min="11012" max="11013" width="10.85546875" customWidth="1"/>
    <col min="11014" max="11014" width="11.28515625" customWidth="1"/>
    <col min="11265" max="11265" width="5.28515625" customWidth="1"/>
    <col min="11266" max="11266" width="4.7109375" customWidth="1"/>
    <col min="11267" max="11267" width="40.140625" customWidth="1"/>
    <col min="11268" max="11269" width="10.85546875" customWidth="1"/>
    <col min="11270" max="11270" width="11.28515625" customWidth="1"/>
    <col min="11521" max="11521" width="5.28515625" customWidth="1"/>
    <col min="11522" max="11522" width="4.7109375" customWidth="1"/>
    <col min="11523" max="11523" width="40.140625" customWidth="1"/>
    <col min="11524" max="11525" width="10.85546875" customWidth="1"/>
    <col min="11526" max="11526" width="11.28515625" customWidth="1"/>
    <col min="11777" max="11777" width="5.28515625" customWidth="1"/>
    <col min="11778" max="11778" width="4.7109375" customWidth="1"/>
    <col min="11779" max="11779" width="40.140625" customWidth="1"/>
    <col min="11780" max="11781" width="10.85546875" customWidth="1"/>
    <col min="11782" max="11782" width="11.28515625" customWidth="1"/>
    <col min="12033" max="12033" width="5.28515625" customWidth="1"/>
    <col min="12034" max="12034" width="4.7109375" customWidth="1"/>
    <col min="12035" max="12035" width="40.140625" customWidth="1"/>
    <col min="12036" max="12037" width="10.85546875" customWidth="1"/>
    <col min="12038" max="12038" width="11.28515625" customWidth="1"/>
    <col min="12289" max="12289" width="5.28515625" customWidth="1"/>
    <col min="12290" max="12290" width="4.7109375" customWidth="1"/>
    <col min="12291" max="12291" width="40.140625" customWidth="1"/>
    <col min="12292" max="12293" width="10.85546875" customWidth="1"/>
    <col min="12294" max="12294" width="11.28515625" customWidth="1"/>
    <col min="12545" max="12545" width="5.28515625" customWidth="1"/>
    <col min="12546" max="12546" width="4.7109375" customWidth="1"/>
    <col min="12547" max="12547" width="40.140625" customWidth="1"/>
    <col min="12548" max="12549" width="10.85546875" customWidth="1"/>
    <col min="12550" max="12550" width="11.28515625" customWidth="1"/>
    <col min="12801" max="12801" width="5.28515625" customWidth="1"/>
    <col min="12802" max="12802" width="4.7109375" customWidth="1"/>
    <col min="12803" max="12803" width="40.140625" customWidth="1"/>
    <col min="12804" max="12805" width="10.85546875" customWidth="1"/>
    <col min="12806" max="12806" width="11.28515625" customWidth="1"/>
    <col min="13057" max="13057" width="5.28515625" customWidth="1"/>
    <col min="13058" max="13058" width="4.7109375" customWidth="1"/>
    <col min="13059" max="13059" width="40.140625" customWidth="1"/>
    <col min="13060" max="13061" width="10.85546875" customWidth="1"/>
    <col min="13062" max="13062" width="11.28515625" customWidth="1"/>
    <col min="13313" max="13313" width="5.28515625" customWidth="1"/>
    <col min="13314" max="13314" width="4.7109375" customWidth="1"/>
    <col min="13315" max="13315" width="40.140625" customWidth="1"/>
    <col min="13316" max="13317" width="10.85546875" customWidth="1"/>
    <col min="13318" max="13318" width="11.28515625" customWidth="1"/>
    <col min="13569" max="13569" width="5.28515625" customWidth="1"/>
    <col min="13570" max="13570" width="4.7109375" customWidth="1"/>
    <col min="13571" max="13571" width="40.140625" customWidth="1"/>
    <col min="13572" max="13573" width="10.85546875" customWidth="1"/>
    <col min="13574" max="13574" width="11.28515625" customWidth="1"/>
    <col min="13825" max="13825" width="5.28515625" customWidth="1"/>
    <col min="13826" max="13826" width="4.7109375" customWidth="1"/>
    <col min="13827" max="13827" width="40.140625" customWidth="1"/>
    <col min="13828" max="13829" width="10.85546875" customWidth="1"/>
    <col min="13830" max="13830" width="11.28515625" customWidth="1"/>
    <col min="14081" max="14081" width="5.28515625" customWidth="1"/>
    <col min="14082" max="14082" width="4.7109375" customWidth="1"/>
    <col min="14083" max="14083" width="40.140625" customWidth="1"/>
    <col min="14084" max="14085" width="10.85546875" customWidth="1"/>
    <col min="14086" max="14086" width="11.28515625" customWidth="1"/>
    <col min="14337" max="14337" width="5.28515625" customWidth="1"/>
    <col min="14338" max="14338" width="4.7109375" customWidth="1"/>
    <col min="14339" max="14339" width="40.140625" customWidth="1"/>
    <col min="14340" max="14341" width="10.85546875" customWidth="1"/>
    <col min="14342" max="14342" width="11.28515625" customWidth="1"/>
    <col min="14593" max="14593" width="5.28515625" customWidth="1"/>
    <col min="14594" max="14594" width="4.7109375" customWidth="1"/>
    <col min="14595" max="14595" width="40.140625" customWidth="1"/>
    <col min="14596" max="14597" width="10.85546875" customWidth="1"/>
    <col min="14598" max="14598" width="11.28515625" customWidth="1"/>
    <col min="14849" max="14849" width="5.28515625" customWidth="1"/>
    <col min="14850" max="14850" width="4.7109375" customWidth="1"/>
    <col min="14851" max="14851" width="40.140625" customWidth="1"/>
    <col min="14852" max="14853" width="10.85546875" customWidth="1"/>
    <col min="14854" max="14854" width="11.28515625" customWidth="1"/>
    <col min="15105" max="15105" width="5.28515625" customWidth="1"/>
    <col min="15106" max="15106" width="4.7109375" customWidth="1"/>
    <col min="15107" max="15107" width="40.140625" customWidth="1"/>
    <col min="15108" max="15109" width="10.85546875" customWidth="1"/>
    <col min="15110" max="15110" width="11.28515625" customWidth="1"/>
    <col min="15361" max="15361" width="5.28515625" customWidth="1"/>
    <col min="15362" max="15362" width="4.7109375" customWidth="1"/>
    <col min="15363" max="15363" width="40.140625" customWidth="1"/>
    <col min="15364" max="15365" width="10.85546875" customWidth="1"/>
    <col min="15366" max="15366" width="11.28515625" customWidth="1"/>
    <col min="15617" max="15617" width="5.28515625" customWidth="1"/>
    <col min="15618" max="15618" width="4.7109375" customWidth="1"/>
    <col min="15619" max="15619" width="40.140625" customWidth="1"/>
    <col min="15620" max="15621" width="10.85546875" customWidth="1"/>
    <col min="15622" max="15622" width="11.28515625" customWidth="1"/>
    <col min="15873" max="15873" width="5.28515625" customWidth="1"/>
    <col min="15874" max="15874" width="4.7109375" customWidth="1"/>
    <col min="15875" max="15875" width="40.140625" customWidth="1"/>
    <col min="15876" max="15877" width="10.85546875" customWidth="1"/>
    <col min="15878" max="15878" width="11.28515625" customWidth="1"/>
    <col min="16129" max="16129" width="5.28515625" customWidth="1"/>
    <col min="16130" max="16130" width="4.7109375" customWidth="1"/>
    <col min="16131" max="16131" width="40.140625" customWidth="1"/>
    <col min="16132" max="16133" width="10.85546875" customWidth="1"/>
    <col min="16134" max="16134" width="11.28515625" customWidth="1"/>
  </cols>
  <sheetData>
    <row r="2" spans="1:6" ht="15.75">
      <c r="C2" s="303" t="str">
        <f>'Egyszerűsített éves besz. EN'!B2</f>
        <v>22795096-4291-133-14</v>
      </c>
    </row>
    <row r="3" spans="1:6" ht="15">
      <c r="A3" s="21"/>
      <c r="B3" s="21"/>
      <c r="C3" s="4" t="s">
        <v>345</v>
      </c>
      <c r="D3" s="4"/>
      <c r="E3" s="4"/>
      <c r="F3" s="4"/>
    </row>
    <row r="4" spans="1:6" ht="15">
      <c r="A4" s="21"/>
      <c r="B4" s="21"/>
      <c r="C4" s="4"/>
      <c r="D4" s="4"/>
      <c r="E4" s="4" t="str">
        <f>'Beviteli oldal'!B3</f>
        <v>Balaton-Nagyberek Vizitársulat</v>
      </c>
      <c r="F4" s="4"/>
    </row>
    <row r="5" spans="1:6" ht="15">
      <c r="A5" s="21"/>
      <c r="B5" s="21"/>
      <c r="C5" s="61" t="str">
        <f>'Egyszerűsített éves besz. EN'!B5</f>
        <v>14-16-300048</v>
      </c>
      <c r="D5" s="6"/>
      <c r="E5" s="4"/>
      <c r="F5" s="4"/>
    </row>
    <row r="6" spans="1:6" ht="15">
      <c r="A6" s="21"/>
      <c r="B6" s="21"/>
      <c r="C6" s="22" t="s">
        <v>346</v>
      </c>
      <c r="D6" s="4"/>
      <c r="E6" s="4"/>
      <c r="F6" s="4"/>
    </row>
    <row r="7" spans="1:6" ht="15">
      <c r="A7" s="21"/>
      <c r="B7" s="21"/>
      <c r="C7" s="6"/>
      <c r="D7" s="6"/>
      <c r="E7" s="4"/>
      <c r="F7" s="4"/>
    </row>
    <row r="8" spans="1:6" ht="15">
      <c r="A8" s="290" t="s">
        <v>351</v>
      </c>
      <c r="B8" s="21"/>
      <c r="C8" s="4"/>
      <c r="D8" s="6"/>
      <c r="E8" s="4"/>
      <c r="F8" s="4"/>
    </row>
    <row r="9" spans="1:6" ht="15">
      <c r="A9" s="21"/>
      <c r="B9" s="21"/>
      <c r="C9" s="7"/>
      <c r="D9" s="7"/>
      <c r="E9" s="7"/>
      <c r="F9" s="583" t="s">
        <v>352</v>
      </c>
    </row>
    <row r="10" spans="1:6" ht="42.75">
      <c r="A10" s="564" t="s">
        <v>353</v>
      </c>
      <c r="B10" s="565"/>
      <c r="C10" s="566" t="s">
        <v>354</v>
      </c>
      <c r="D10" s="567">
        <f>'EgyszÉvesMérleg"A" HU'!D36</f>
        <v>43465</v>
      </c>
      <c r="E10" s="568" t="s">
        <v>355</v>
      </c>
      <c r="F10" s="567">
        <f>'EgyszÉvesMérleg"A" HU'!F36</f>
        <v>43830</v>
      </c>
    </row>
    <row r="11" spans="1:6" ht="14.25">
      <c r="A11" s="24" t="s">
        <v>25</v>
      </c>
      <c r="B11" s="292"/>
      <c r="C11" s="292" t="s">
        <v>26</v>
      </c>
      <c r="D11" s="292" t="s">
        <v>27</v>
      </c>
      <c r="E11" s="293" t="s">
        <v>28</v>
      </c>
      <c r="F11" s="292" t="s">
        <v>29</v>
      </c>
    </row>
    <row r="12" spans="1:6" ht="15">
      <c r="A12" s="3">
        <v>1</v>
      </c>
      <c r="B12" s="569" t="s">
        <v>0</v>
      </c>
      <c r="C12" s="570" t="s">
        <v>356</v>
      </c>
      <c r="D12" s="91">
        <f>+SUM(D13:D15)</f>
        <v>18561</v>
      </c>
      <c r="E12" s="91">
        <f>+SUM(E13:E15)</f>
        <v>0</v>
      </c>
      <c r="F12" s="91">
        <f>+SUM(F13:F15)</f>
        <v>20586</v>
      </c>
    </row>
    <row r="13" spans="1:6" ht="15">
      <c r="A13" s="3">
        <v>2</v>
      </c>
      <c r="B13" s="571" t="s">
        <v>2</v>
      </c>
      <c r="C13" s="572" t="s">
        <v>357</v>
      </c>
      <c r="D13" s="77">
        <f>'EgyszÉvesMérleg"A" HU'!D12</f>
        <v>0</v>
      </c>
      <c r="E13" s="77">
        <f>'EgyszÉvesMérleg"A" HU'!E12</f>
        <v>0</v>
      </c>
      <c r="F13" s="77">
        <f>'EgyszÉvesMérleg"A" HU'!F12</f>
        <v>0</v>
      </c>
    </row>
    <row r="14" spans="1:6" ht="15">
      <c r="A14" s="3">
        <v>3</v>
      </c>
      <c r="B14" s="571" t="s">
        <v>3</v>
      </c>
      <c r="C14" s="572" t="s">
        <v>358</v>
      </c>
      <c r="D14" s="77">
        <f>'EgyszÉvesMérleg"A" HU'!D13</f>
        <v>18561</v>
      </c>
      <c r="E14" s="77">
        <f>'EgyszÉvesMérleg"A" HU'!E13</f>
        <v>0</v>
      </c>
      <c r="F14" s="77">
        <f>'EgyszÉvesMérleg"A" HU'!F13</f>
        <v>20586</v>
      </c>
    </row>
    <row r="15" spans="1:6" ht="15">
      <c r="A15" s="3">
        <v>4</v>
      </c>
      <c r="B15" s="571" t="s">
        <v>4</v>
      </c>
      <c r="C15" s="572" t="s">
        <v>359</v>
      </c>
      <c r="D15" s="77">
        <f>'EgyszÉvesMérleg"A" HU'!D14</f>
        <v>0</v>
      </c>
      <c r="E15" s="77">
        <f>'EgyszÉvesMérleg"A" HU'!E14</f>
        <v>0</v>
      </c>
      <c r="F15" s="77">
        <f>'EgyszÉvesMérleg"A" HU'!F14</f>
        <v>0</v>
      </c>
    </row>
    <row r="16" spans="1:6" ht="15">
      <c r="A16" s="3">
        <v>5</v>
      </c>
      <c r="B16" s="569" t="s">
        <v>5</v>
      </c>
      <c r="C16" s="573" t="s">
        <v>360</v>
      </c>
      <c r="D16" s="91">
        <f>+SUM(D17:D20)</f>
        <v>52639</v>
      </c>
      <c r="E16" s="91">
        <f>+SUM(E17:E20)</f>
        <v>0</v>
      </c>
      <c r="F16" s="91">
        <f>+SUM(F17:F20)</f>
        <v>54732</v>
      </c>
    </row>
    <row r="17" spans="1:6" ht="15">
      <c r="A17" s="3">
        <v>6</v>
      </c>
      <c r="B17" s="571" t="s">
        <v>2</v>
      </c>
      <c r="C17" s="572" t="s">
        <v>361</v>
      </c>
      <c r="D17" s="77">
        <f>'EgyszÉvesMérleg"A" HU'!D16</f>
        <v>0</v>
      </c>
      <c r="E17" s="77">
        <f>'EgyszÉvesMérleg"A" HU'!E16</f>
        <v>0</v>
      </c>
      <c r="F17" s="77">
        <f>'EgyszÉvesMérleg"A" HU'!F16</f>
        <v>0</v>
      </c>
    </row>
    <row r="18" spans="1:6" ht="15">
      <c r="A18" s="3">
        <v>7</v>
      </c>
      <c r="B18" s="571" t="s">
        <v>3</v>
      </c>
      <c r="C18" s="565" t="s">
        <v>362</v>
      </c>
      <c r="D18" s="77">
        <f>'EgyszÉvesMérleg"A" HU'!D17</f>
        <v>52528</v>
      </c>
      <c r="E18" s="77">
        <f>'EgyszÉvesMérleg"A" HU'!E17</f>
        <v>0</v>
      </c>
      <c r="F18" s="77">
        <f>'EgyszÉvesMérleg"A" HU'!F17</f>
        <v>53138</v>
      </c>
    </row>
    <row r="19" spans="1:6" ht="15">
      <c r="A19" s="3">
        <v>8</v>
      </c>
      <c r="B19" s="571" t="s">
        <v>4</v>
      </c>
      <c r="C19" s="572" t="s">
        <v>363</v>
      </c>
      <c r="D19" s="77">
        <f>'EgyszÉvesMérleg"A" HU'!D18</f>
        <v>0</v>
      </c>
      <c r="E19" s="77">
        <f>'EgyszÉvesMérleg"A" HU'!E18</f>
        <v>0</v>
      </c>
      <c r="F19" s="77">
        <f>'EgyszÉvesMérleg"A" HU'!F18</f>
        <v>0</v>
      </c>
    </row>
    <row r="20" spans="1:6" ht="15">
      <c r="A20" s="3">
        <v>9</v>
      </c>
      <c r="B20" s="571" t="s">
        <v>7</v>
      </c>
      <c r="C20" s="572" t="s">
        <v>364</v>
      </c>
      <c r="D20" s="77">
        <f>'EgyszÉvesMérleg"A" HU'!D19</f>
        <v>111</v>
      </c>
      <c r="E20" s="77">
        <f>'EgyszÉvesMérleg"A" HU'!E19</f>
        <v>0</v>
      </c>
      <c r="F20" s="77">
        <f>'EgyszÉvesMérleg"A" HU'!F19</f>
        <v>1594</v>
      </c>
    </row>
    <row r="21" spans="1:6" ht="15">
      <c r="A21" s="3">
        <v>10</v>
      </c>
      <c r="B21" s="569" t="s">
        <v>8</v>
      </c>
      <c r="C21" s="573" t="s">
        <v>365</v>
      </c>
      <c r="D21" s="77">
        <f>'EgyszÉvesMérleg"A" HU'!D20</f>
        <v>6869</v>
      </c>
      <c r="E21" s="77">
        <f>'EgyszÉvesMérleg"A" HU'!E20</f>
        <v>0</v>
      </c>
      <c r="F21" s="77">
        <f>'EgyszÉvesMérleg"A" HU'!F20</f>
        <v>6650</v>
      </c>
    </row>
    <row r="22" spans="1:6" ht="15">
      <c r="A22" s="4"/>
      <c r="B22" s="574"/>
      <c r="C22" s="575"/>
      <c r="D22" s="43"/>
      <c r="E22" s="43"/>
      <c r="F22" s="4"/>
    </row>
    <row r="23" spans="1:6" ht="15">
      <c r="A23" s="3">
        <v>11</v>
      </c>
      <c r="B23" s="576"/>
      <c r="C23" s="577" t="s">
        <v>366</v>
      </c>
      <c r="D23" s="91">
        <f>+D12+D16+D21</f>
        <v>78069</v>
      </c>
      <c r="E23" s="295">
        <f>+E12+E16+E21</f>
        <v>0</v>
      </c>
      <c r="F23" s="91">
        <f>+F12+F16+F21</f>
        <v>81968</v>
      </c>
    </row>
    <row r="24" spans="1:6" ht="15">
      <c r="A24" s="21"/>
      <c r="B24" s="21"/>
      <c r="C24" s="7"/>
      <c r="D24" s="43"/>
      <c r="E24" s="43"/>
      <c r="F24" s="4"/>
    </row>
    <row r="25" spans="1:6" ht="15">
      <c r="A25" s="31" t="s">
        <v>348</v>
      </c>
      <c r="B25" s="32"/>
      <c r="C25" s="309">
        <f>'EgyszÉvesMérleg"A" HU'!C55</f>
        <v>43830</v>
      </c>
      <c r="D25" s="5"/>
      <c r="E25" s="5"/>
      <c r="F25" s="296"/>
    </row>
    <row r="26" spans="1:6" ht="15.75">
      <c r="A26" s="4"/>
      <c r="B26" s="33"/>
      <c r="C26" s="5"/>
      <c r="D26" s="1092" t="s">
        <v>349</v>
      </c>
      <c r="E26" s="1093"/>
      <c r="F26" s="1093"/>
    </row>
    <row r="27" spans="1:6" ht="15">
      <c r="A27" s="4"/>
      <c r="B27" s="33"/>
      <c r="C27" s="33" t="s">
        <v>350</v>
      </c>
      <c r="D27" s="4"/>
      <c r="E27" s="297"/>
      <c r="F27" s="4"/>
    </row>
    <row r="28" spans="1:6" ht="15">
      <c r="A28" s="21"/>
      <c r="B28" s="21"/>
      <c r="C28" s="7"/>
      <c r="D28" s="43"/>
      <c r="E28" s="43"/>
      <c r="F28" s="4"/>
    </row>
    <row r="29" spans="1:6" ht="15">
      <c r="A29" s="21"/>
      <c r="B29" s="21"/>
      <c r="C29" s="69" t="str">
        <f>C2</f>
        <v>22795096-4291-133-14</v>
      </c>
      <c r="D29" s="4"/>
      <c r="E29" s="4"/>
      <c r="F29" s="4"/>
    </row>
    <row r="30" spans="1:6" ht="15">
      <c r="A30" s="21"/>
      <c r="B30" s="21"/>
      <c r="C30" s="4" t="s">
        <v>345</v>
      </c>
      <c r="D30" s="4"/>
      <c r="E30" s="4"/>
      <c r="F30" s="4"/>
    </row>
    <row r="31" spans="1:6" ht="15">
      <c r="A31" s="21"/>
      <c r="B31" s="21"/>
      <c r="C31" s="4"/>
      <c r="D31" s="4"/>
      <c r="E31" s="4" t="str">
        <f>E4</f>
        <v>Balaton-Nagyberek Vizitársulat</v>
      </c>
      <c r="F31" s="4"/>
    </row>
    <row r="32" spans="1:6" ht="15">
      <c r="A32" s="21"/>
      <c r="B32" s="21"/>
      <c r="C32" s="61" t="str">
        <f>C5</f>
        <v>14-16-300048</v>
      </c>
      <c r="D32" s="6"/>
      <c r="E32" s="4"/>
      <c r="F32" s="4"/>
    </row>
    <row r="33" spans="1:6" ht="15">
      <c r="A33" s="21"/>
      <c r="B33" s="21"/>
      <c r="C33" s="22" t="s">
        <v>346</v>
      </c>
      <c r="D33" s="4"/>
      <c r="E33" s="4"/>
      <c r="F33" s="4"/>
    </row>
    <row r="34" spans="1:6" ht="15">
      <c r="A34" s="21"/>
      <c r="B34" s="21"/>
      <c r="C34" s="23"/>
      <c r="D34" s="298"/>
      <c r="E34" s="4"/>
      <c r="F34" s="4"/>
    </row>
    <row r="35" spans="1:6" ht="15">
      <c r="A35" s="578" t="s">
        <v>367</v>
      </c>
      <c r="B35" s="21"/>
      <c r="C35" s="4"/>
      <c r="D35" s="6"/>
      <c r="E35" s="4"/>
      <c r="F35" s="4"/>
    </row>
    <row r="36" spans="1:6" ht="15">
      <c r="A36" s="21"/>
      <c r="B36" s="21"/>
      <c r="C36" s="7"/>
      <c r="D36" s="7"/>
      <c r="E36" s="7"/>
      <c r="F36" s="299" t="str">
        <f>F9</f>
        <v>data in 1000 HUF</v>
      </c>
    </row>
    <row r="37" spans="1:6" ht="42.75">
      <c r="A37" s="291" t="s">
        <v>353</v>
      </c>
      <c r="B37" s="306"/>
      <c r="C37" s="307" t="s">
        <v>354</v>
      </c>
      <c r="D37" s="567">
        <f>D10</f>
        <v>43465</v>
      </c>
      <c r="E37" s="568" t="s">
        <v>355</v>
      </c>
      <c r="F37" s="567">
        <f>F10</f>
        <v>43830</v>
      </c>
    </row>
    <row r="38" spans="1:6" ht="14.25">
      <c r="A38" s="24" t="s">
        <v>25</v>
      </c>
      <c r="B38" s="292"/>
      <c r="C38" s="292" t="s">
        <v>26</v>
      </c>
      <c r="D38" s="292" t="s">
        <v>27</v>
      </c>
      <c r="E38" s="293" t="s">
        <v>28</v>
      </c>
      <c r="F38" s="292" t="s">
        <v>29</v>
      </c>
    </row>
    <row r="39" spans="1:6" ht="15">
      <c r="A39" s="3">
        <v>12</v>
      </c>
      <c r="B39" s="569" t="s">
        <v>11</v>
      </c>
      <c r="C39" s="573" t="s">
        <v>368</v>
      </c>
      <c r="D39" s="91">
        <f>+D40-D41+SUM(D42:D46)</f>
        <v>64615</v>
      </c>
      <c r="E39" s="91">
        <f>+E40-E41+SUM(E42:E46)</f>
        <v>0</v>
      </c>
      <c r="F39" s="91">
        <f>+F40-F41+SUM(F42:F46)</f>
        <v>70496</v>
      </c>
    </row>
    <row r="40" spans="1:6" ht="15">
      <c r="A40" s="3">
        <v>13</v>
      </c>
      <c r="B40" s="571" t="s">
        <v>2</v>
      </c>
      <c r="C40" s="572" t="s">
        <v>369</v>
      </c>
      <c r="D40" s="77">
        <f>'EgyszÉvesMérleg"A" HU'!D39</f>
        <v>31500</v>
      </c>
      <c r="E40" s="77">
        <f>'EgyszÉvesMérleg"A" HU'!E39</f>
        <v>0</v>
      </c>
      <c r="F40" s="77">
        <f>'EgyszÉvesMérleg"A" HU'!F39</f>
        <v>31500</v>
      </c>
    </row>
    <row r="41" spans="1:6" ht="15">
      <c r="A41" s="3">
        <v>14</v>
      </c>
      <c r="B41" s="571" t="s">
        <v>3</v>
      </c>
      <c r="C41" s="572" t="s">
        <v>370</v>
      </c>
      <c r="D41" s="77">
        <f>'EgyszÉvesMérleg"A" HU'!D40</f>
        <v>0</v>
      </c>
      <c r="E41" s="77">
        <f>'EgyszÉvesMérleg"A" HU'!E40</f>
        <v>0</v>
      </c>
      <c r="F41" s="77">
        <f>'EgyszÉvesMérleg"A" HU'!F40</f>
        <v>0</v>
      </c>
    </row>
    <row r="42" spans="1:6" ht="15">
      <c r="A42" s="3">
        <v>15</v>
      </c>
      <c r="B42" s="571" t="s">
        <v>4</v>
      </c>
      <c r="C42" s="572" t="s">
        <v>371</v>
      </c>
      <c r="D42" s="77">
        <f>'EgyszÉvesMérleg"A" HU'!D41</f>
        <v>0</v>
      </c>
      <c r="E42" s="77">
        <f>'EgyszÉvesMérleg"A" HU'!E41</f>
        <v>0</v>
      </c>
      <c r="F42" s="77">
        <f>'EgyszÉvesMérleg"A" HU'!F41</f>
        <v>0</v>
      </c>
    </row>
    <row r="43" spans="1:6" ht="15">
      <c r="A43" s="3">
        <v>16</v>
      </c>
      <c r="B43" s="571" t="s">
        <v>7</v>
      </c>
      <c r="C43" s="572" t="s">
        <v>372</v>
      </c>
      <c r="D43" s="77">
        <f>'EgyszÉvesMérleg"A" HU'!D42</f>
        <v>27796</v>
      </c>
      <c r="E43" s="77">
        <f>'EgyszÉvesMérleg"A" HU'!E42</f>
        <v>0</v>
      </c>
      <c r="F43" s="77">
        <f>'EgyszÉvesMérleg"A" HU'!F42</f>
        <v>33115</v>
      </c>
    </row>
    <row r="44" spans="1:6" ht="15">
      <c r="A44" s="3">
        <v>17</v>
      </c>
      <c r="B44" s="571" t="s">
        <v>13</v>
      </c>
      <c r="C44" s="572" t="s">
        <v>373</v>
      </c>
      <c r="D44" s="77">
        <f>'EgyszÉvesMérleg"A" HU'!D43</f>
        <v>0</v>
      </c>
      <c r="E44" s="77">
        <f>'EgyszÉvesMérleg"A" HU'!E43</f>
        <v>0</v>
      </c>
      <c r="F44" s="77">
        <f>'EgyszÉvesMérleg"A" HU'!F43</f>
        <v>0</v>
      </c>
    </row>
    <row r="45" spans="1:6" ht="15">
      <c r="A45" s="3">
        <v>18</v>
      </c>
      <c r="B45" s="571" t="s">
        <v>14</v>
      </c>
      <c r="C45" s="572" t="s">
        <v>374</v>
      </c>
      <c r="D45" s="77">
        <f>'EgyszÉvesMérleg"A" HU'!D44</f>
        <v>0</v>
      </c>
      <c r="E45" s="77">
        <f>'EgyszÉvesMérleg"A" HU'!E44</f>
        <v>0</v>
      </c>
      <c r="F45" s="77">
        <f>'EgyszÉvesMérleg"A" HU'!F44</f>
        <v>0</v>
      </c>
    </row>
    <row r="46" spans="1:6" ht="15">
      <c r="A46" s="3">
        <v>19</v>
      </c>
      <c r="B46" s="571" t="s">
        <v>15</v>
      </c>
      <c r="C46" s="572" t="s">
        <v>375</v>
      </c>
      <c r="D46" s="77">
        <f>'EgyszÉvesMérleg"A" HU'!D45</f>
        <v>5319</v>
      </c>
      <c r="E46" s="77">
        <f>'EgyszÉvesMérleg"A" HU'!E45</f>
        <v>0</v>
      </c>
      <c r="F46" s="77">
        <f>'EgyszÉvesMérleg"A" HU'!F45</f>
        <v>5881</v>
      </c>
    </row>
    <row r="47" spans="1:6" ht="15">
      <c r="A47" s="3">
        <v>20</v>
      </c>
      <c r="B47" s="569" t="s">
        <v>16</v>
      </c>
      <c r="C47" s="573" t="s">
        <v>376</v>
      </c>
      <c r="D47" s="77">
        <f>'EgyszÉvesMérleg"A" HU'!D46</f>
        <v>0</v>
      </c>
      <c r="E47" s="77">
        <f>'EgyszÉvesMérleg"A" HU'!E46</f>
        <v>0</v>
      </c>
      <c r="F47" s="77">
        <f>'EgyszÉvesMérleg"A" HU'!F46</f>
        <v>0</v>
      </c>
    </row>
    <row r="48" spans="1:6" ht="15">
      <c r="A48" s="3">
        <v>21</v>
      </c>
      <c r="B48" s="569" t="s">
        <v>18</v>
      </c>
      <c r="C48" s="573" t="s">
        <v>377</v>
      </c>
      <c r="D48" s="91">
        <f>+SUM(D49:D51)</f>
        <v>9730</v>
      </c>
      <c r="E48" s="91">
        <f>+SUM(E49:E51)</f>
        <v>0</v>
      </c>
      <c r="F48" s="91">
        <f>+SUM(F49:F51)</f>
        <v>8148</v>
      </c>
    </row>
    <row r="49" spans="1:6" ht="15">
      <c r="A49" s="3">
        <v>22</v>
      </c>
      <c r="B49" s="571" t="s">
        <v>2</v>
      </c>
      <c r="C49" s="579" t="s">
        <v>378</v>
      </c>
      <c r="D49" s="77">
        <f>'EgyszÉvesMérleg"A" HU'!D48</f>
        <v>0</v>
      </c>
      <c r="E49" s="77">
        <f>'EgyszÉvesMérleg"A" HU'!E48</f>
        <v>0</v>
      </c>
      <c r="F49" s="77">
        <f>'EgyszÉvesMérleg"A" HU'!F48</f>
        <v>0</v>
      </c>
    </row>
    <row r="50" spans="1:6" ht="15">
      <c r="A50" s="3">
        <v>23</v>
      </c>
      <c r="B50" s="571" t="s">
        <v>3</v>
      </c>
      <c r="C50" s="579" t="s">
        <v>379</v>
      </c>
      <c r="D50" s="77">
        <f>'EgyszÉvesMérleg"A" HU'!D49</f>
        <v>6000</v>
      </c>
      <c r="E50" s="77">
        <f>'EgyszÉvesMérleg"A" HU'!E49</f>
        <v>0</v>
      </c>
      <c r="F50" s="77">
        <f>'EgyszÉvesMérleg"A" HU'!F49</f>
        <v>4800</v>
      </c>
    </row>
    <row r="51" spans="1:6" ht="15">
      <c r="A51" s="3">
        <v>24</v>
      </c>
      <c r="B51" s="571" t="s">
        <v>4</v>
      </c>
      <c r="C51" s="579" t="s">
        <v>380</v>
      </c>
      <c r="D51" s="77">
        <f>'EgyszÉvesMérleg"A" HU'!D50</f>
        <v>3730</v>
      </c>
      <c r="E51" s="77">
        <f>'EgyszÉvesMérleg"A" HU'!E50</f>
        <v>0</v>
      </c>
      <c r="F51" s="77">
        <f>'EgyszÉvesMérleg"A" HU'!F50</f>
        <v>3348</v>
      </c>
    </row>
    <row r="52" spans="1:6" ht="15">
      <c r="A52" s="3">
        <v>25</v>
      </c>
      <c r="B52" s="569" t="s">
        <v>20</v>
      </c>
      <c r="C52" s="580" t="s">
        <v>381</v>
      </c>
      <c r="D52" s="77">
        <f>'EgyszÉvesMérleg"A" HU'!D51</f>
        <v>3724</v>
      </c>
      <c r="E52" s="77">
        <f>'EgyszÉvesMérleg"A" HU'!E51</f>
        <v>0</v>
      </c>
      <c r="F52" s="77">
        <f>'EgyszÉvesMérleg"A" HU'!F51</f>
        <v>3324</v>
      </c>
    </row>
    <row r="53" spans="1:6" ht="15">
      <c r="A53" s="4"/>
      <c r="B53" s="574"/>
      <c r="C53" s="581"/>
      <c r="D53" s="43"/>
      <c r="E53" s="43"/>
      <c r="F53" s="4"/>
    </row>
    <row r="54" spans="1:6" ht="15">
      <c r="A54" s="3">
        <v>26</v>
      </c>
      <c r="B54" s="576"/>
      <c r="C54" s="582" t="s">
        <v>382</v>
      </c>
      <c r="D54" s="91">
        <f>+D39+D47+D48+D52</f>
        <v>78069</v>
      </c>
      <c r="E54" s="91">
        <f>+E39+E47+E48+E52</f>
        <v>0</v>
      </c>
      <c r="F54" s="91">
        <f>+F39+F47+F48+F52</f>
        <v>81968</v>
      </c>
    </row>
    <row r="55" spans="1:6" ht="15">
      <c r="A55" s="21"/>
      <c r="B55" s="21"/>
      <c r="C55" s="4"/>
      <c r="D55" s="4"/>
      <c r="E55" s="4"/>
      <c r="F55" s="4"/>
    </row>
    <row r="56" spans="1:6" ht="15">
      <c r="A56" s="31" t="s">
        <v>348</v>
      </c>
      <c r="B56" s="32"/>
      <c r="C56" s="309">
        <f>C25</f>
        <v>43830</v>
      </c>
      <c r="D56" s="5"/>
      <c r="E56" s="5"/>
      <c r="F56" s="296"/>
    </row>
    <row r="57" spans="1:6" ht="15.75">
      <c r="A57" s="4"/>
      <c r="B57" s="33"/>
      <c r="C57" s="5"/>
      <c r="D57" s="1092" t="s">
        <v>349</v>
      </c>
      <c r="E57" s="1093"/>
      <c r="F57" s="1093"/>
    </row>
    <row r="58" spans="1:6" ht="15">
      <c r="A58" s="4"/>
      <c r="B58" s="33"/>
      <c r="C58" s="33" t="str">
        <f>C27</f>
        <v>Stamp</v>
      </c>
      <c r="D58" s="4"/>
      <c r="E58" s="297"/>
      <c r="F58" s="4"/>
    </row>
    <row r="60" spans="1:6">
      <c r="C60" s="300"/>
    </row>
  </sheetData>
  <mergeCells count="2">
    <mergeCell ref="D26:F26"/>
    <mergeCell ref="D57:F57"/>
  </mergeCells>
  <pageMargins left="0.7" right="0.7" top="0.75" bottom="0.75" header="0.3" footer="0.3"/>
  <pageSetup paperSize="9" orientation="portrait" verticalDpi="0"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workbookViewId="0">
      <selection activeCell="B12" sqref="B12"/>
    </sheetView>
  </sheetViews>
  <sheetFormatPr defaultColWidth="9.140625" defaultRowHeight="12.75"/>
  <cols>
    <col min="1" max="1" width="5.28515625" customWidth="1"/>
    <col min="2" max="2" width="48.7109375" bestFit="1" customWidth="1"/>
    <col min="3" max="3" width="10" customWidth="1"/>
    <col min="5" max="5" width="10.5703125" customWidth="1"/>
    <col min="257" max="257" width="5.28515625" customWidth="1"/>
    <col min="258" max="258" width="48.7109375" bestFit="1" customWidth="1"/>
    <col min="259" max="259" width="10" customWidth="1"/>
    <col min="261" max="261" width="10.5703125" customWidth="1"/>
    <col min="513" max="513" width="5.28515625" customWidth="1"/>
    <col min="514" max="514" width="48.7109375" bestFit="1" customWidth="1"/>
    <col min="515" max="515" width="10" customWidth="1"/>
    <col min="517" max="517" width="10.5703125" customWidth="1"/>
    <col min="769" max="769" width="5.28515625" customWidth="1"/>
    <col min="770" max="770" width="48.7109375" bestFit="1" customWidth="1"/>
    <col min="771" max="771" width="10" customWidth="1"/>
    <col min="773" max="773" width="10.5703125" customWidth="1"/>
    <col min="1025" max="1025" width="5.28515625" customWidth="1"/>
    <col min="1026" max="1026" width="48.7109375" bestFit="1" customWidth="1"/>
    <col min="1027" max="1027" width="10" customWidth="1"/>
    <col min="1029" max="1029" width="10.5703125" customWidth="1"/>
    <col min="1281" max="1281" width="5.28515625" customWidth="1"/>
    <col min="1282" max="1282" width="48.7109375" bestFit="1" customWidth="1"/>
    <col min="1283" max="1283" width="10" customWidth="1"/>
    <col min="1285" max="1285" width="10.5703125" customWidth="1"/>
    <col min="1537" max="1537" width="5.28515625" customWidth="1"/>
    <col min="1538" max="1538" width="48.7109375" bestFit="1" customWidth="1"/>
    <col min="1539" max="1539" width="10" customWidth="1"/>
    <col min="1541" max="1541" width="10.5703125" customWidth="1"/>
    <col min="1793" max="1793" width="5.28515625" customWidth="1"/>
    <col min="1794" max="1794" width="48.7109375" bestFit="1" customWidth="1"/>
    <col min="1795" max="1795" width="10" customWidth="1"/>
    <col min="1797" max="1797" width="10.5703125" customWidth="1"/>
    <col min="2049" max="2049" width="5.28515625" customWidth="1"/>
    <col min="2050" max="2050" width="48.7109375" bestFit="1" customWidth="1"/>
    <col min="2051" max="2051" width="10" customWidth="1"/>
    <col min="2053" max="2053" width="10.5703125" customWidth="1"/>
    <col min="2305" max="2305" width="5.28515625" customWidth="1"/>
    <col min="2306" max="2306" width="48.7109375" bestFit="1" customWidth="1"/>
    <col min="2307" max="2307" width="10" customWidth="1"/>
    <col min="2309" max="2309" width="10.5703125" customWidth="1"/>
    <col min="2561" max="2561" width="5.28515625" customWidth="1"/>
    <col min="2562" max="2562" width="48.7109375" bestFit="1" customWidth="1"/>
    <col min="2563" max="2563" width="10" customWidth="1"/>
    <col min="2565" max="2565" width="10.5703125" customWidth="1"/>
    <col min="2817" max="2817" width="5.28515625" customWidth="1"/>
    <col min="2818" max="2818" width="48.7109375" bestFit="1" customWidth="1"/>
    <col min="2819" max="2819" width="10" customWidth="1"/>
    <col min="2821" max="2821" width="10.5703125" customWidth="1"/>
    <col min="3073" max="3073" width="5.28515625" customWidth="1"/>
    <col min="3074" max="3074" width="48.7109375" bestFit="1" customWidth="1"/>
    <col min="3075" max="3075" width="10" customWidth="1"/>
    <col min="3077" max="3077" width="10.5703125" customWidth="1"/>
    <col min="3329" max="3329" width="5.28515625" customWidth="1"/>
    <col min="3330" max="3330" width="48.7109375" bestFit="1" customWidth="1"/>
    <col min="3331" max="3331" width="10" customWidth="1"/>
    <col min="3333" max="3333" width="10.5703125" customWidth="1"/>
    <col min="3585" max="3585" width="5.28515625" customWidth="1"/>
    <col min="3586" max="3586" width="48.7109375" bestFit="1" customWidth="1"/>
    <col min="3587" max="3587" width="10" customWidth="1"/>
    <col min="3589" max="3589" width="10.5703125" customWidth="1"/>
    <col min="3841" max="3841" width="5.28515625" customWidth="1"/>
    <col min="3842" max="3842" width="48.7109375" bestFit="1" customWidth="1"/>
    <col min="3843" max="3843" width="10" customWidth="1"/>
    <col min="3845" max="3845" width="10.5703125" customWidth="1"/>
    <col min="4097" max="4097" width="5.28515625" customWidth="1"/>
    <col min="4098" max="4098" width="48.7109375" bestFit="1" customWidth="1"/>
    <col min="4099" max="4099" width="10" customWidth="1"/>
    <col min="4101" max="4101" width="10.5703125" customWidth="1"/>
    <col min="4353" max="4353" width="5.28515625" customWidth="1"/>
    <col min="4354" max="4354" width="48.7109375" bestFit="1" customWidth="1"/>
    <col min="4355" max="4355" width="10" customWidth="1"/>
    <col min="4357" max="4357" width="10.5703125" customWidth="1"/>
    <col min="4609" max="4609" width="5.28515625" customWidth="1"/>
    <col min="4610" max="4610" width="48.7109375" bestFit="1" customWidth="1"/>
    <col min="4611" max="4611" width="10" customWidth="1"/>
    <col min="4613" max="4613" width="10.5703125" customWidth="1"/>
    <col min="4865" max="4865" width="5.28515625" customWidth="1"/>
    <col min="4866" max="4866" width="48.7109375" bestFit="1" customWidth="1"/>
    <col min="4867" max="4867" width="10" customWidth="1"/>
    <col min="4869" max="4869" width="10.5703125" customWidth="1"/>
    <col min="5121" max="5121" width="5.28515625" customWidth="1"/>
    <col min="5122" max="5122" width="48.7109375" bestFit="1" customWidth="1"/>
    <col min="5123" max="5123" width="10" customWidth="1"/>
    <col min="5125" max="5125" width="10.5703125" customWidth="1"/>
    <col min="5377" max="5377" width="5.28515625" customWidth="1"/>
    <col min="5378" max="5378" width="48.7109375" bestFit="1" customWidth="1"/>
    <col min="5379" max="5379" width="10" customWidth="1"/>
    <col min="5381" max="5381" width="10.5703125" customWidth="1"/>
    <col min="5633" max="5633" width="5.28515625" customWidth="1"/>
    <col min="5634" max="5634" width="48.7109375" bestFit="1" customWidth="1"/>
    <col min="5635" max="5635" width="10" customWidth="1"/>
    <col min="5637" max="5637" width="10.5703125" customWidth="1"/>
    <col min="5889" max="5889" width="5.28515625" customWidth="1"/>
    <col min="5890" max="5890" width="48.7109375" bestFit="1" customWidth="1"/>
    <col min="5891" max="5891" width="10" customWidth="1"/>
    <col min="5893" max="5893" width="10.5703125" customWidth="1"/>
    <col min="6145" max="6145" width="5.28515625" customWidth="1"/>
    <col min="6146" max="6146" width="48.7109375" bestFit="1" customWidth="1"/>
    <col min="6147" max="6147" width="10" customWidth="1"/>
    <col min="6149" max="6149" width="10.5703125" customWidth="1"/>
    <col min="6401" max="6401" width="5.28515625" customWidth="1"/>
    <col min="6402" max="6402" width="48.7109375" bestFit="1" customWidth="1"/>
    <col min="6403" max="6403" width="10" customWidth="1"/>
    <col min="6405" max="6405" width="10.5703125" customWidth="1"/>
    <col min="6657" max="6657" width="5.28515625" customWidth="1"/>
    <col min="6658" max="6658" width="48.7109375" bestFit="1" customWidth="1"/>
    <col min="6659" max="6659" width="10" customWidth="1"/>
    <col min="6661" max="6661" width="10.5703125" customWidth="1"/>
    <col min="6913" max="6913" width="5.28515625" customWidth="1"/>
    <col min="6914" max="6914" width="48.7109375" bestFit="1" customWidth="1"/>
    <col min="6915" max="6915" width="10" customWidth="1"/>
    <col min="6917" max="6917" width="10.5703125" customWidth="1"/>
    <col min="7169" max="7169" width="5.28515625" customWidth="1"/>
    <col min="7170" max="7170" width="48.7109375" bestFit="1" customWidth="1"/>
    <col min="7171" max="7171" width="10" customWidth="1"/>
    <col min="7173" max="7173" width="10.5703125" customWidth="1"/>
    <col min="7425" max="7425" width="5.28515625" customWidth="1"/>
    <col min="7426" max="7426" width="48.7109375" bestFit="1" customWidth="1"/>
    <col min="7427" max="7427" width="10" customWidth="1"/>
    <col min="7429" max="7429" width="10.5703125" customWidth="1"/>
    <col min="7681" max="7681" width="5.28515625" customWidth="1"/>
    <col min="7682" max="7682" width="48.7109375" bestFit="1" customWidth="1"/>
    <col min="7683" max="7683" width="10" customWidth="1"/>
    <col min="7685" max="7685" width="10.5703125" customWidth="1"/>
    <col min="7937" max="7937" width="5.28515625" customWidth="1"/>
    <col min="7938" max="7938" width="48.7109375" bestFit="1" customWidth="1"/>
    <col min="7939" max="7939" width="10" customWidth="1"/>
    <col min="7941" max="7941" width="10.5703125" customWidth="1"/>
    <col min="8193" max="8193" width="5.28515625" customWidth="1"/>
    <col min="8194" max="8194" width="48.7109375" bestFit="1" customWidth="1"/>
    <col min="8195" max="8195" width="10" customWidth="1"/>
    <col min="8197" max="8197" width="10.5703125" customWidth="1"/>
    <col min="8449" max="8449" width="5.28515625" customWidth="1"/>
    <col min="8450" max="8450" width="48.7109375" bestFit="1" customWidth="1"/>
    <col min="8451" max="8451" width="10" customWidth="1"/>
    <col min="8453" max="8453" width="10.5703125" customWidth="1"/>
    <col min="8705" max="8705" width="5.28515625" customWidth="1"/>
    <col min="8706" max="8706" width="48.7109375" bestFit="1" customWidth="1"/>
    <col min="8707" max="8707" width="10" customWidth="1"/>
    <col min="8709" max="8709" width="10.5703125" customWidth="1"/>
    <col min="8961" max="8961" width="5.28515625" customWidth="1"/>
    <col min="8962" max="8962" width="48.7109375" bestFit="1" customWidth="1"/>
    <col min="8963" max="8963" width="10" customWidth="1"/>
    <col min="8965" max="8965" width="10.5703125" customWidth="1"/>
    <col min="9217" max="9217" width="5.28515625" customWidth="1"/>
    <col min="9218" max="9218" width="48.7109375" bestFit="1" customWidth="1"/>
    <col min="9219" max="9219" width="10" customWidth="1"/>
    <col min="9221" max="9221" width="10.5703125" customWidth="1"/>
    <col min="9473" max="9473" width="5.28515625" customWidth="1"/>
    <col min="9474" max="9474" width="48.7109375" bestFit="1" customWidth="1"/>
    <col min="9475" max="9475" width="10" customWidth="1"/>
    <col min="9477" max="9477" width="10.5703125" customWidth="1"/>
    <col min="9729" max="9729" width="5.28515625" customWidth="1"/>
    <col min="9730" max="9730" width="48.7109375" bestFit="1" customWidth="1"/>
    <col min="9731" max="9731" width="10" customWidth="1"/>
    <col min="9733" max="9733" width="10.5703125" customWidth="1"/>
    <col min="9985" max="9985" width="5.28515625" customWidth="1"/>
    <col min="9986" max="9986" width="48.7109375" bestFit="1" customWidth="1"/>
    <col min="9987" max="9987" width="10" customWidth="1"/>
    <col min="9989" max="9989" width="10.5703125" customWidth="1"/>
    <col min="10241" max="10241" width="5.28515625" customWidth="1"/>
    <col min="10242" max="10242" width="48.7109375" bestFit="1" customWidth="1"/>
    <col min="10243" max="10243" width="10" customWidth="1"/>
    <col min="10245" max="10245" width="10.5703125" customWidth="1"/>
    <col min="10497" max="10497" width="5.28515625" customWidth="1"/>
    <col min="10498" max="10498" width="48.7109375" bestFit="1" customWidth="1"/>
    <col min="10499" max="10499" width="10" customWidth="1"/>
    <col min="10501" max="10501" width="10.5703125" customWidth="1"/>
    <col min="10753" max="10753" width="5.28515625" customWidth="1"/>
    <col min="10754" max="10754" width="48.7109375" bestFit="1" customWidth="1"/>
    <col min="10755" max="10755" width="10" customWidth="1"/>
    <col min="10757" max="10757" width="10.5703125" customWidth="1"/>
    <col min="11009" max="11009" width="5.28515625" customWidth="1"/>
    <col min="11010" max="11010" width="48.7109375" bestFit="1" customWidth="1"/>
    <col min="11011" max="11011" width="10" customWidth="1"/>
    <col min="11013" max="11013" width="10.5703125" customWidth="1"/>
    <col min="11265" max="11265" width="5.28515625" customWidth="1"/>
    <col min="11266" max="11266" width="48.7109375" bestFit="1" customWidth="1"/>
    <col min="11267" max="11267" width="10" customWidth="1"/>
    <col min="11269" max="11269" width="10.5703125" customWidth="1"/>
    <col min="11521" max="11521" width="5.28515625" customWidth="1"/>
    <col min="11522" max="11522" width="48.7109375" bestFit="1" customWidth="1"/>
    <col min="11523" max="11523" width="10" customWidth="1"/>
    <col min="11525" max="11525" width="10.5703125" customWidth="1"/>
    <col min="11777" max="11777" width="5.28515625" customWidth="1"/>
    <col min="11778" max="11778" width="48.7109375" bestFit="1" customWidth="1"/>
    <col min="11779" max="11779" width="10" customWidth="1"/>
    <col min="11781" max="11781" width="10.5703125" customWidth="1"/>
    <col min="12033" max="12033" width="5.28515625" customWidth="1"/>
    <col min="12034" max="12034" width="48.7109375" bestFit="1" customWidth="1"/>
    <col min="12035" max="12035" width="10" customWidth="1"/>
    <col min="12037" max="12037" width="10.5703125" customWidth="1"/>
    <col min="12289" max="12289" width="5.28515625" customWidth="1"/>
    <col min="12290" max="12290" width="48.7109375" bestFit="1" customWidth="1"/>
    <col min="12291" max="12291" width="10" customWidth="1"/>
    <col min="12293" max="12293" width="10.5703125" customWidth="1"/>
    <col min="12545" max="12545" width="5.28515625" customWidth="1"/>
    <col min="12546" max="12546" width="48.7109375" bestFit="1" customWidth="1"/>
    <col min="12547" max="12547" width="10" customWidth="1"/>
    <col min="12549" max="12549" width="10.5703125" customWidth="1"/>
    <col min="12801" max="12801" width="5.28515625" customWidth="1"/>
    <col min="12802" max="12802" width="48.7109375" bestFit="1" customWidth="1"/>
    <col min="12803" max="12803" width="10" customWidth="1"/>
    <col min="12805" max="12805" width="10.5703125" customWidth="1"/>
    <col min="13057" max="13057" width="5.28515625" customWidth="1"/>
    <col min="13058" max="13058" width="48.7109375" bestFit="1" customWidth="1"/>
    <col min="13059" max="13059" width="10" customWidth="1"/>
    <col min="13061" max="13061" width="10.5703125" customWidth="1"/>
    <col min="13313" max="13313" width="5.28515625" customWidth="1"/>
    <col min="13314" max="13314" width="48.7109375" bestFit="1" customWidth="1"/>
    <col min="13315" max="13315" width="10" customWidth="1"/>
    <col min="13317" max="13317" width="10.5703125" customWidth="1"/>
    <col min="13569" max="13569" width="5.28515625" customWidth="1"/>
    <col min="13570" max="13570" width="48.7109375" bestFit="1" customWidth="1"/>
    <col min="13571" max="13571" width="10" customWidth="1"/>
    <col min="13573" max="13573" width="10.5703125" customWidth="1"/>
    <col min="13825" max="13825" width="5.28515625" customWidth="1"/>
    <col min="13826" max="13826" width="48.7109375" bestFit="1" customWidth="1"/>
    <col min="13827" max="13827" width="10" customWidth="1"/>
    <col min="13829" max="13829" width="10.5703125" customWidth="1"/>
    <col min="14081" max="14081" width="5.28515625" customWidth="1"/>
    <col min="14082" max="14082" width="48.7109375" bestFit="1" customWidth="1"/>
    <col min="14083" max="14083" width="10" customWidth="1"/>
    <col min="14085" max="14085" width="10.5703125" customWidth="1"/>
    <col min="14337" max="14337" width="5.28515625" customWidth="1"/>
    <col min="14338" max="14338" width="48.7109375" bestFit="1" customWidth="1"/>
    <col min="14339" max="14339" width="10" customWidth="1"/>
    <col min="14341" max="14341" width="10.5703125" customWidth="1"/>
    <col min="14593" max="14593" width="5.28515625" customWidth="1"/>
    <col min="14594" max="14594" width="48.7109375" bestFit="1" customWidth="1"/>
    <col min="14595" max="14595" width="10" customWidth="1"/>
    <col min="14597" max="14597" width="10.5703125" customWidth="1"/>
    <col min="14849" max="14849" width="5.28515625" customWidth="1"/>
    <col min="14850" max="14850" width="48.7109375" bestFit="1" customWidth="1"/>
    <col min="14851" max="14851" width="10" customWidth="1"/>
    <col min="14853" max="14853" width="10.5703125" customWidth="1"/>
    <col min="15105" max="15105" width="5.28515625" customWidth="1"/>
    <col min="15106" max="15106" width="48.7109375" bestFit="1" customWidth="1"/>
    <col min="15107" max="15107" width="10" customWidth="1"/>
    <col min="15109" max="15109" width="10.5703125" customWidth="1"/>
    <col min="15361" max="15361" width="5.28515625" customWidth="1"/>
    <col min="15362" max="15362" width="48.7109375" bestFit="1" customWidth="1"/>
    <col min="15363" max="15363" width="10" customWidth="1"/>
    <col min="15365" max="15365" width="10.5703125" customWidth="1"/>
    <col min="15617" max="15617" width="5.28515625" customWidth="1"/>
    <col min="15618" max="15618" width="48.7109375" bestFit="1" customWidth="1"/>
    <col min="15619" max="15619" width="10" customWidth="1"/>
    <col min="15621" max="15621" width="10.5703125" customWidth="1"/>
    <col min="15873" max="15873" width="5.28515625" customWidth="1"/>
    <col min="15874" max="15874" width="48.7109375" bestFit="1" customWidth="1"/>
    <col min="15875" max="15875" width="10" customWidth="1"/>
    <col min="15877" max="15877" width="10.5703125" customWidth="1"/>
    <col min="16129" max="16129" width="5.28515625" customWidth="1"/>
    <col min="16130" max="16130" width="48.7109375" bestFit="1" customWidth="1"/>
    <col min="16131" max="16131" width="10" customWidth="1"/>
    <col min="16133" max="16133" width="10.5703125" customWidth="1"/>
  </cols>
  <sheetData>
    <row r="2" spans="1:5" ht="15">
      <c r="A2" s="21"/>
      <c r="B2" s="69" t="str">
        <f>'Beviteli oldal'!B8</f>
        <v>22795096-4291-133-14</v>
      </c>
      <c r="C2" s="4"/>
      <c r="D2" s="4"/>
      <c r="E2" s="4"/>
    </row>
    <row r="3" spans="1:5" ht="15">
      <c r="A3" s="21"/>
      <c r="B3" s="4" t="str">
        <f>'Egyszerűsített éves besz. EN'!B3</f>
        <v>Statistical number</v>
      </c>
      <c r="C3" s="4"/>
      <c r="D3" s="4" t="str">
        <f>'Beviteli oldal'!B3</f>
        <v>Balaton-Nagyberek Vizitársulat</v>
      </c>
      <c r="E3" s="4"/>
    </row>
    <row r="4" spans="1:5" ht="15">
      <c r="A4" s="21"/>
      <c r="B4" s="4"/>
      <c r="C4" s="4"/>
      <c r="D4" s="4"/>
      <c r="E4" s="4"/>
    </row>
    <row r="5" spans="1:5" ht="15">
      <c r="A5" s="21"/>
      <c r="B5" s="61" t="str">
        <f>'Beviteli oldal'!B10</f>
        <v>14-16-300048</v>
      </c>
      <c r="C5" s="6"/>
      <c r="D5" s="4"/>
      <c r="E5" s="4"/>
    </row>
    <row r="6" spans="1:5" ht="15">
      <c r="A6" s="21"/>
      <c r="B6" s="22" t="str">
        <f>'Egyszerűsített éves besz. EN'!B6</f>
        <v>Company register number</v>
      </c>
      <c r="C6" s="4"/>
      <c r="D6" s="4"/>
      <c r="E6" s="4"/>
    </row>
    <row r="7" spans="1:5" ht="15">
      <c r="A7" s="21"/>
      <c r="B7" s="6"/>
      <c r="C7" s="6"/>
      <c r="D7" s="4"/>
      <c r="E7" s="4"/>
    </row>
    <row r="8" spans="1:5" ht="15">
      <c r="A8" s="21"/>
      <c r="B8" s="4"/>
      <c r="C8" s="6"/>
      <c r="D8" s="4"/>
      <c r="E8" s="4"/>
    </row>
    <row r="9" spans="1:5" ht="15">
      <c r="A9" s="21"/>
      <c r="B9" s="7"/>
      <c r="C9" s="7"/>
      <c r="D9" s="7"/>
      <c r="E9" s="299" t="str">
        <f>'EgyszÉvesMérleg"A"EN'!F9</f>
        <v>data in 1000 HUF</v>
      </c>
    </row>
    <row r="10" spans="1:5" ht="57">
      <c r="A10" s="292"/>
      <c r="B10" s="307" t="s">
        <v>354</v>
      </c>
      <c r="C10" s="584" t="str">
        <f>'EgyszÉvesEredmÖsszktg"A"DE'!D10</f>
        <v>01.01.2015-31.12.2015</v>
      </c>
      <c r="D10" s="568" t="s">
        <v>355</v>
      </c>
      <c r="E10" s="585" t="str">
        <f>'EgyszÉvesEredmÖsszktg"A"DE'!F10</f>
        <v>01.01.2016-31.12.2016</v>
      </c>
    </row>
    <row r="11" spans="1:5" ht="14.25">
      <c r="A11" s="292"/>
      <c r="B11" s="292" t="s">
        <v>26</v>
      </c>
      <c r="C11" s="292" t="s">
        <v>27</v>
      </c>
      <c r="D11" s="293" t="s">
        <v>28</v>
      </c>
      <c r="E11" s="292" t="s">
        <v>29</v>
      </c>
    </row>
    <row r="12" spans="1:5" ht="15">
      <c r="A12" s="308" t="s">
        <v>2</v>
      </c>
      <c r="B12" s="573" t="s">
        <v>383</v>
      </c>
      <c r="C12" s="78">
        <f>'EgyszÉvesEredmÖsszktg"A" HU'!D12</f>
        <v>101264</v>
      </c>
      <c r="D12" s="78">
        <f>'EgyszÉvesEredmÖsszktg"A" HU'!E12</f>
        <v>0</v>
      </c>
      <c r="E12" s="78">
        <f>'EgyszÉvesEredmÖsszktg"A" HU'!F12</f>
        <v>90727</v>
      </c>
    </row>
    <row r="13" spans="1:5" ht="15">
      <c r="A13" s="308" t="s">
        <v>3</v>
      </c>
      <c r="B13" s="573" t="s">
        <v>384</v>
      </c>
      <c r="C13" s="78">
        <f>'EgyszÉvesEredmÖsszktg"A" HU'!D13</f>
        <v>0</v>
      </c>
      <c r="D13" s="78">
        <f>'EgyszÉvesEredmÖsszktg"A" HU'!E13</f>
        <v>0</v>
      </c>
      <c r="E13" s="78">
        <f>'EgyszÉvesEredmÖsszktg"A" HU'!F13</f>
        <v>0</v>
      </c>
    </row>
    <row r="14" spans="1:5" ht="15">
      <c r="A14" s="308" t="s">
        <v>4</v>
      </c>
      <c r="B14" s="573" t="s">
        <v>385</v>
      </c>
      <c r="C14" s="78">
        <f>'EgyszÉvesEredmÖsszktg"A" HU'!D14</f>
        <v>714</v>
      </c>
      <c r="D14" s="78">
        <f>'EgyszÉvesEredmÖsszktg"A" HU'!E14</f>
        <v>0</v>
      </c>
      <c r="E14" s="78">
        <f>'EgyszÉvesEredmÖsszktg"A" HU'!F14</f>
        <v>693</v>
      </c>
    </row>
    <row r="15" spans="1:5" ht="15">
      <c r="A15" s="308" t="s">
        <v>7</v>
      </c>
      <c r="B15" s="573" t="s">
        <v>386</v>
      </c>
      <c r="C15" s="78">
        <f>'EgyszÉvesEredmÖsszktg"A" HU'!D15</f>
        <v>74458</v>
      </c>
      <c r="D15" s="78">
        <f>'EgyszÉvesEredmÖsszktg"A" HU'!E15</f>
        <v>0</v>
      </c>
      <c r="E15" s="78">
        <f>'EgyszÉvesEredmÖsszktg"A" HU'!F15</f>
        <v>64182</v>
      </c>
    </row>
    <row r="16" spans="1:5" ht="15">
      <c r="A16" s="308" t="s">
        <v>13</v>
      </c>
      <c r="B16" s="573" t="s">
        <v>387</v>
      </c>
      <c r="C16" s="78">
        <f>'EgyszÉvesEredmÖsszktg"A" HU'!D16</f>
        <v>17684</v>
      </c>
      <c r="D16" s="78">
        <f>'EgyszÉvesEredmÖsszktg"A" HU'!E16</f>
        <v>0</v>
      </c>
      <c r="E16" s="78">
        <f>'EgyszÉvesEredmÖsszktg"A" HU'!F16</f>
        <v>18220</v>
      </c>
    </row>
    <row r="17" spans="1:5" ht="15">
      <c r="A17" s="308" t="s">
        <v>14</v>
      </c>
      <c r="B17" s="573" t="s">
        <v>388</v>
      </c>
      <c r="C17" s="78">
        <f>'EgyszÉvesEredmÖsszktg"A" HU'!D17</f>
        <v>1243</v>
      </c>
      <c r="D17" s="78">
        <f>'EgyszÉvesEredmÖsszktg"A" HU'!E17</f>
        <v>0</v>
      </c>
      <c r="E17" s="78">
        <f>'EgyszÉvesEredmÖsszktg"A" HU'!F17</f>
        <v>1064</v>
      </c>
    </row>
    <row r="18" spans="1:5" ht="15">
      <c r="A18" s="308" t="s">
        <v>15</v>
      </c>
      <c r="B18" s="573" t="s">
        <v>389</v>
      </c>
      <c r="C18" s="78">
        <f>'EgyszÉvesEredmÖsszktg"A" HU'!D18</f>
        <v>2429</v>
      </c>
      <c r="D18" s="78">
        <f>'EgyszÉvesEredmÖsszktg"A" HU'!E18</f>
        <v>0</v>
      </c>
      <c r="E18" s="78">
        <f>'EgyszÉvesEredmÖsszktg"A" HU'!F18</f>
        <v>1614</v>
      </c>
    </row>
    <row r="19" spans="1:5" ht="26.25">
      <c r="A19" s="310" t="s">
        <v>0</v>
      </c>
      <c r="B19" s="588" t="s">
        <v>390</v>
      </c>
      <c r="C19" s="295">
        <f>+SUM(C12:C14)-SUM(C15:C18)</f>
        <v>6164</v>
      </c>
      <c r="D19" s="295">
        <f>+SUM(D12:D14)-SUM(D15:D18)</f>
        <v>0</v>
      </c>
      <c r="E19" s="295">
        <f>+SUM(E12:E14)-SUM(E15:E18)</f>
        <v>6340</v>
      </c>
    </row>
    <row r="20" spans="1:5" ht="15">
      <c r="A20" s="308" t="s">
        <v>60</v>
      </c>
      <c r="B20" s="586" t="s">
        <v>391</v>
      </c>
      <c r="C20" s="78">
        <f>'EgyszÉvesEredmÖsszktg"A" HU'!D20</f>
        <v>0</v>
      </c>
      <c r="D20" s="78">
        <f>'EgyszÉvesEredmÖsszktg"A" HU'!E20</f>
        <v>0</v>
      </c>
      <c r="E20" s="78">
        <f>'EgyszÉvesEredmÖsszktg"A" HU'!F20</f>
        <v>0</v>
      </c>
    </row>
    <row r="21" spans="1:5" ht="15">
      <c r="A21" s="308" t="s">
        <v>61</v>
      </c>
      <c r="B21" s="570" t="s">
        <v>392</v>
      </c>
      <c r="C21" s="78">
        <f>'EgyszÉvesEredmÖsszktg"A" HU'!D21</f>
        <v>0</v>
      </c>
      <c r="D21" s="78">
        <f>'EgyszÉvesEredmÖsszktg"A" HU'!E21</f>
        <v>0</v>
      </c>
      <c r="E21" s="78">
        <f>'EgyszÉvesEredmÖsszktg"A" HU'!F21</f>
        <v>0</v>
      </c>
    </row>
    <row r="22" spans="1:5" ht="15">
      <c r="A22" s="3" t="s">
        <v>5</v>
      </c>
      <c r="B22" s="589" t="s">
        <v>393</v>
      </c>
      <c r="C22" s="294">
        <f>+C20-C21</f>
        <v>0</v>
      </c>
      <c r="D22" s="294">
        <f>+D20-D21</f>
        <v>0</v>
      </c>
      <c r="E22" s="294">
        <f>+E20-E21</f>
        <v>0</v>
      </c>
    </row>
    <row r="23" spans="1:5" ht="15">
      <c r="A23" s="311" t="s">
        <v>8</v>
      </c>
      <c r="B23" s="572" t="s">
        <v>394</v>
      </c>
      <c r="C23" s="301">
        <f>+C19+C22</f>
        <v>6164</v>
      </c>
      <c r="D23" s="301">
        <f>+D19+D22</f>
        <v>0</v>
      </c>
      <c r="E23" s="301">
        <f>+E19+E22</f>
        <v>6340</v>
      </c>
    </row>
    <row r="24" spans="1:5" ht="15">
      <c r="A24" s="308" t="s">
        <v>62</v>
      </c>
      <c r="B24" s="587" t="s">
        <v>395</v>
      </c>
      <c r="C24" s="77">
        <f>'EgyszÉvesEredmÖsszktg"A" HU'!D24</f>
        <v>618</v>
      </c>
      <c r="D24" s="77">
        <f>'EgyszÉvesEredmÖsszktg"A" HU'!E24</f>
        <v>0</v>
      </c>
      <c r="E24" s="77">
        <f>'EgyszÉvesEredmÖsszktg"A" HU'!F24</f>
        <v>270</v>
      </c>
    </row>
    <row r="25" spans="1:5" ht="15">
      <c r="A25" s="3" t="s">
        <v>18</v>
      </c>
      <c r="B25" s="572" t="s">
        <v>396</v>
      </c>
      <c r="C25" s="295">
        <f>+C23-C24</f>
        <v>5546</v>
      </c>
      <c r="D25" s="295">
        <f>+D23-D24</f>
        <v>0</v>
      </c>
      <c r="E25" s="295">
        <f>+E23-E24</f>
        <v>6070</v>
      </c>
    </row>
    <row r="26" spans="1:5" ht="15">
      <c r="A26" s="4"/>
      <c r="B26" s="4"/>
      <c r="C26" s="302"/>
      <c r="D26" s="43"/>
      <c r="E26" s="4"/>
    </row>
    <row r="27" spans="1:5" ht="15">
      <c r="A27" s="32" t="s">
        <v>348</v>
      </c>
      <c r="B27" s="309">
        <f>'EgyszÉvesMérleg"A"EN'!C56</f>
        <v>43830</v>
      </c>
      <c r="C27" s="5"/>
      <c r="D27" s="5"/>
      <c r="E27" s="296"/>
    </row>
    <row r="28" spans="1:5" ht="15.75">
      <c r="A28" s="33"/>
      <c r="B28" s="5"/>
      <c r="C28" s="1092" t="s">
        <v>349</v>
      </c>
      <c r="D28" s="1093"/>
      <c r="E28" s="1093"/>
    </row>
    <row r="29" spans="1:5" ht="15">
      <c r="A29" s="33"/>
      <c r="B29" s="33" t="s">
        <v>350</v>
      </c>
      <c r="C29" s="4"/>
      <c r="D29" s="297"/>
      <c r="E29" s="4"/>
    </row>
    <row r="31" spans="1:5">
      <c r="B31" s="300"/>
    </row>
  </sheetData>
  <mergeCells count="1">
    <mergeCell ref="C28:E28"/>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2"/>
  <sheetViews>
    <sheetView topLeftCell="A109" zoomScale="80" zoomScaleNormal="80" workbookViewId="0">
      <selection activeCell="L626" sqref="L626"/>
    </sheetView>
  </sheetViews>
  <sheetFormatPr defaultColWidth="9.140625" defaultRowHeight="11.25"/>
  <cols>
    <col min="1" max="1" width="4.5703125" style="156" customWidth="1"/>
    <col min="2" max="2" width="14.5703125" style="156" customWidth="1"/>
    <col min="3" max="3" width="15.7109375" style="156" customWidth="1"/>
    <col min="4" max="4" width="15.140625" style="156" customWidth="1"/>
    <col min="5" max="5" width="16.5703125" style="156" customWidth="1"/>
    <col min="6" max="6" width="17" style="156" customWidth="1"/>
    <col min="7" max="7" width="16.140625" style="156" customWidth="1"/>
    <col min="8" max="8" width="17.42578125" style="156" customWidth="1"/>
    <col min="9" max="9" width="17.28515625" style="156" customWidth="1"/>
    <col min="10" max="10" width="15.140625" style="156" customWidth="1"/>
    <col min="11" max="11" width="14.5703125" style="156" customWidth="1"/>
    <col min="12" max="12" width="12.85546875" style="156" customWidth="1"/>
    <col min="13" max="16384" width="9.140625" style="156"/>
  </cols>
  <sheetData>
    <row r="1" spans="1:11" s="94" customFormat="1">
      <c r="A1" s="869" t="str">
        <f>'Beviteli oldal'!B8</f>
        <v>22795096-4291-133-14</v>
      </c>
      <c r="B1" s="870"/>
      <c r="C1" s="870"/>
      <c r="D1" s="870"/>
      <c r="E1" s="870"/>
      <c r="F1" s="870" t="str">
        <f>'Beviteli oldal'!B10</f>
        <v>14-16-300048</v>
      </c>
      <c r="G1" s="870"/>
      <c r="H1" s="870"/>
      <c r="I1" s="870"/>
      <c r="J1" s="870"/>
      <c r="K1" s="870"/>
    </row>
    <row r="2" spans="1:11" s="94" customFormat="1">
      <c r="A2" s="865" t="s">
        <v>678</v>
      </c>
      <c r="B2" s="865"/>
      <c r="C2" s="865"/>
      <c r="D2" s="865"/>
      <c r="E2" s="865"/>
      <c r="F2" s="865" t="s">
        <v>679</v>
      </c>
      <c r="G2" s="865"/>
      <c r="H2" s="865"/>
      <c r="I2" s="865"/>
      <c r="J2" s="865"/>
      <c r="K2" s="865"/>
    </row>
    <row r="3" spans="1:11" s="94" customFormat="1">
      <c r="I3" s="95"/>
    </row>
    <row r="4" spans="1:11" s="94" customFormat="1"/>
    <row r="5" spans="1:11" s="94" customFormat="1">
      <c r="A5" s="862" t="s">
        <v>680</v>
      </c>
      <c r="B5" s="862"/>
      <c r="C5" s="862"/>
      <c r="D5" s="862"/>
      <c r="E5" s="863" t="str">
        <f>'Beviteli oldal'!B3</f>
        <v>Balaton-Nagyberek Vizitársulat</v>
      </c>
      <c r="F5" s="863"/>
      <c r="G5" s="863"/>
      <c r="H5" s="863"/>
      <c r="I5" s="863"/>
      <c r="J5" s="863"/>
      <c r="K5" s="863"/>
    </row>
    <row r="6" spans="1:11" s="94" customFormat="1">
      <c r="C6" s="96"/>
    </row>
    <row r="7" spans="1:11" s="94" customFormat="1">
      <c r="A7" s="862" t="s">
        <v>681</v>
      </c>
      <c r="B7" s="862"/>
      <c r="C7" s="862"/>
      <c r="D7" s="862"/>
      <c r="E7" s="863" t="str">
        <f>'Beviteli oldal'!B5</f>
        <v>8713 Kéthely, Sáripuszta 0275 Hrsz.</v>
      </c>
      <c r="F7" s="863"/>
      <c r="G7" s="863"/>
      <c r="H7" s="863"/>
      <c r="I7" s="863"/>
      <c r="J7" s="863"/>
      <c r="K7" s="863"/>
    </row>
    <row r="8" spans="1:11" s="94" customFormat="1"/>
    <row r="9" spans="1:11" s="94" customFormat="1">
      <c r="A9" s="864" t="s">
        <v>682</v>
      </c>
      <c r="B9" s="864"/>
      <c r="C9" s="864"/>
      <c r="D9" s="864"/>
      <c r="E9" s="864"/>
      <c r="F9" s="864"/>
      <c r="G9" s="864"/>
      <c r="H9" s="864"/>
      <c r="I9" s="864"/>
      <c r="J9" s="864"/>
      <c r="K9" s="864"/>
    </row>
    <row r="10" spans="1:11" s="94" customFormat="1">
      <c r="A10" s="864" t="s">
        <v>683</v>
      </c>
      <c r="B10" s="864"/>
      <c r="C10" s="864"/>
      <c r="D10" s="864"/>
      <c r="E10" s="864"/>
      <c r="F10" s="864"/>
      <c r="G10" s="864"/>
      <c r="H10" s="864"/>
      <c r="I10" s="864"/>
      <c r="J10" s="343"/>
      <c r="K10" s="343"/>
    </row>
    <row r="11" spans="1:11" s="94" customFormat="1">
      <c r="A11" s="864" t="str">
        <f>Anhang!A11</f>
        <v>01.01.2016-31.12.2016</v>
      </c>
      <c r="B11" s="864"/>
      <c r="C11" s="864"/>
      <c r="D11" s="864"/>
      <c r="E11" s="864"/>
      <c r="F11" s="864"/>
      <c r="G11" s="864"/>
      <c r="H11" s="864"/>
      <c r="I11" s="864"/>
      <c r="J11" s="864"/>
      <c r="K11" s="864"/>
    </row>
    <row r="12" spans="1:11" s="94" customFormat="1">
      <c r="A12" s="864"/>
      <c r="B12" s="864"/>
      <c r="C12" s="864"/>
      <c r="D12" s="864"/>
      <c r="E12" s="864"/>
      <c r="F12" s="864"/>
      <c r="G12" s="864"/>
      <c r="H12" s="864"/>
      <c r="I12" s="864"/>
      <c r="J12" s="865"/>
      <c r="K12" s="865"/>
    </row>
    <row r="13" spans="1:11" s="94" customFormat="1" ht="13.5" thickBot="1">
      <c r="A13" s="98" t="s">
        <v>684</v>
      </c>
      <c r="B13" s="866" t="s">
        <v>685</v>
      </c>
      <c r="C13" s="866"/>
      <c r="D13" s="866"/>
      <c r="E13" s="866"/>
      <c r="F13" s="99"/>
      <c r="G13" s="99"/>
      <c r="H13" s="99"/>
      <c r="I13" s="99"/>
      <c r="J13" s="99"/>
      <c r="K13" s="99"/>
    </row>
    <row r="14" spans="1:11" s="94" customFormat="1"/>
    <row r="15" spans="1:11" s="94" customFormat="1" ht="15" customHeight="1">
      <c r="A15" s="106" t="s">
        <v>686</v>
      </c>
      <c r="B15" s="658" t="s">
        <v>687</v>
      </c>
      <c r="C15" s="658"/>
      <c r="D15" s="658"/>
      <c r="E15" s="658"/>
      <c r="F15" s="658"/>
      <c r="G15" s="658"/>
      <c r="H15" s="658"/>
      <c r="I15" s="658"/>
      <c r="J15" s="658"/>
      <c r="K15" s="349"/>
    </row>
    <row r="16" spans="1:11" s="94" customFormat="1" ht="15" customHeight="1">
      <c r="A16" s="106"/>
      <c r="B16" s="658"/>
      <c r="C16" s="658"/>
      <c r="D16" s="658"/>
      <c r="E16" s="658"/>
      <c r="F16" s="658"/>
      <c r="G16" s="658"/>
      <c r="H16" s="658"/>
      <c r="I16" s="658"/>
      <c r="J16" s="658"/>
      <c r="K16" s="349"/>
    </row>
    <row r="17" spans="1:11" s="94" customFormat="1" ht="15" customHeight="1">
      <c r="A17" s="106"/>
      <c r="B17" s="867"/>
      <c r="C17" s="867"/>
      <c r="D17" s="867"/>
      <c r="E17" s="867"/>
      <c r="F17" s="867"/>
      <c r="G17" s="867"/>
      <c r="H17" s="867"/>
      <c r="I17" s="867"/>
      <c r="J17" s="867"/>
      <c r="K17" s="345"/>
    </row>
    <row r="18" spans="1:11" s="105" customFormat="1" ht="29.25" customHeight="1">
      <c r="A18" s="106" t="s">
        <v>688</v>
      </c>
      <c r="B18" s="859" t="s">
        <v>689</v>
      </c>
      <c r="C18" s="859"/>
      <c r="D18" s="103">
        <f>Anhang!D18</f>
        <v>0</v>
      </c>
      <c r="E18" s="104"/>
      <c r="F18" s="104"/>
      <c r="G18" s="104"/>
      <c r="H18" s="104"/>
      <c r="I18" s="104"/>
      <c r="J18" s="104"/>
      <c r="K18" s="104"/>
    </row>
    <row r="19" spans="1:11" s="105" customFormat="1" ht="27" customHeight="1">
      <c r="A19" s="106"/>
      <c r="B19" s="859" t="s">
        <v>690</v>
      </c>
      <c r="C19" s="859"/>
      <c r="D19" s="859" t="s">
        <v>691</v>
      </c>
      <c r="E19" s="859"/>
      <c r="F19" s="859"/>
      <c r="G19" s="104"/>
      <c r="H19" s="104"/>
      <c r="I19" s="104"/>
      <c r="J19" s="104"/>
      <c r="K19" s="104"/>
    </row>
    <row r="20" spans="1:11" s="94" customFormat="1" ht="15" customHeight="1">
      <c r="A20" s="106"/>
      <c r="B20" s="345"/>
      <c r="C20" s="345"/>
      <c r="D20" s="345"/>
      <c r="E20" s="345"/>
      <c r="F20" s="345"/>
      <c r="G20" s="345"/>
      <c r="H20" s="345"/>
      <c r="I20" s="345"/>
      <c r="J20" s="345"/>
      <c r="K20" s="345"/>
    </row>
    <row r="21" spans="1:11" s="105" customFormat="1" ht="15" customHeight="1">
      <c r="A21" s="106" t="s">
        <v>692</v>
      </c>
      <c r="B21" s="859" t="s">
        <v>693</v>
      </c>
      <c r="C21" s="859"/>
      <c r="D21" s="859" t="str">
        <f>E7</f>
        <v>8713 Kéthely, Sáripuszta 0275 Hrsz.</v>
      </c>
      <c r="E21" s="859"/>
      <c r="F21" s="859"/>
      <c r="G21" s="859"/>
      <c r="H21" s="859"/>
      <c r="I21" s="104"/>
      <c r="J21" s="104"/>
      <c r="K21" s="104"/>
    </row>
    <row r="22" spans="1:11" s="94" customFormat="1" ht="15" customHeight="1">
      <c r="A22" s="106"/>
      <c r="B22" s="894" t="s">
        <v>694</v>
      </c>
      <c r="C22" s="894"/>
      <c r="D22" s="894"/>
      <c r="E22" s="894"/>
      <c r="F22" s="894"/>
      <c r="G22" s="894"/>
      <c r="H22" s="894"/>
      <c r="I22" s="894"/>
      <c r="J22" s="894"/>
      <c r="K22" s="894"/>
    </row>
    <row r="23" spans="1:11" s="94" customFormat="1" ht="15" customHeight="1">
      <c r="A23" s="106"/>
      <c r="B23" s="894" t="s">
        <v>695</v>
      </c>
      <c r="C23" s="894"/>
      <c r="D23" s="894"/>
      <c r="E23" s="894"/>
      <c r="F23" s="894"/>
      <c r="G23" s="894"/>
      <c r="H23" s="894"/>
      <c r="I23" s="894"/>
      <c r="J23" s="894"/>
      <c r="K23" s="894"/>
    </row>
    <row r="24" spans="1:11" s="94" customFormat="1" ht="15" customHeight="1">
      <c r="A24" s="106"/>
      <c r="B24" s="658"/>
      <c r="C24" s="658"/>
      <c r="D24" s="658"/>
      <c r="E24" s="658"/>
      <c r="F24" s="658"/>
      <c r="G24" s="658"/>
      <c r="H24" s="658"/>
      <c r="I24" s="658"/>
      <c r="J24" s="658"/>
      <c r="K24" s="658"/>
    </row>
    <row r="25" spans="1:11" s="94" customFormat="1" ht="15" customHeight="1">
      <c r="A25" s="106"/>
      <c r="B25" s="342" t="s">
        <v>696</v>
      </c>
      <c r="C25" s="345"/>
      <c r="D25" s="345"/>
      <c r="E25" s="345"/>
      <c r="F25" s="345"/>
      <c r="G25" s="345"/>
      <c r="H25" s="345"/>
      <c r="I25" s="345"/>
      <c r="J25" s="345"/>
      <c r="K25" s="345"/>
    </row>
    <row r="26" spans="1:11" s="94" customFormat="1" ht="15" customHeight="1">
      <c r="A26" s="106"/>
      <c r="B26" s="345"/>
      <c r="C26" s="345"/>
      <c r="D26" s="345"/>
      <c r="E26" s="345"/>
      <c r="F26" s="345"/>
      <c r="G26" s="345"/>
      <c r="H26" s="345"/>
      <c r="I26" s="345"/>
      <c r="J26" s="345"/>
      <c r="K26" s="345"/>
    </row>
    <row r="27" spans="1:11" s="94" customFormat="1" ht="15" customHeight="1">
      <c r="A27" s="106" t="s">
        <v>697</v>
      </c>
      <c r="B27" s="658" t="s">
        <v>698</v>
      </c>
      <c r="C27" s="658"/>
      <c r="D27" s="658"/>
      <c r="E27" s="658"/>
      <c r="F27" s="658"/>
      <c r="G27" s="658"/>
      <c r="H27" s="658"/>
      <c r="I27" s="658"/>
      <c r="J27" s="658"/>
      <c r="K27" s="658"/>
    </row>
    <row r="28" spans="1:11" s="94" customFormat="1">
      <c r="A28" s="101"/>
      <c r="B28" s="345"/>
      <c r="C28" s="345"/>
      <c r="D28" s="345"/>
      <c r="E28" s="345"/>
      <c r="F28" s="345"/>
      <c r="G28" s="345"/>
      <c r="H28" s="345"/>
      <c r="I28" s="345"/>
      <c r="J28" s="345"/>
      <c r="K28" s="345"/>
    </row>
    <row r="29" spans="1:11" s="94" customFormat="1" ht="12" thickBot="1">
      <c r="A29" s="101"/>
      <c r="B29" s="895" t="s">
        <v>699</v>
      </c>
      <c r="C29" s="895"/>
      <c r="D29" s="895"/>
      <c r="E29" s="107"/>
      <c r="F29" s="107"/>
      <c r="G29" s="107"/>
      <c r="H29" s="107"/>
      <c r="I29" s="107"/>
      <c r="J29" s="107"/>
      <c r="K29" s="108"/>
    </row>
    <row r="30" spans="1:11" s="94" customFormat="1" ht="12" thickBot="1">
      <c r="A30" s="101"/>
      <c r="B30" s="896" t="s">
        <v>700</v>
      </c>
      <c r="C30" s="897"/>
      <c r="D30" s="897"/>
      <c r="E30" s="897"/>
      <c r="F30" s="897"/>
      <c r="G30" s="897"/>
      <c r="H30" s="898"/>
      <c r="I30" s="899" t="s">
        <v>701</v>
      </c>
      <c r="J30" s="901" t="s">
        <v>702</v>
      </c>
      <c r="K30" s="109"/>
    </row>
    <row r="31" spans="1:11" s="94" customFormat="1" ht="29.25" customHeight="1" thickBot="1">
      <c r="A31" s="101"/>
      <c r="B31" s="903" t="s">
        <v>703</v>
      </c>
      <c r="C31" s="904"/>
      <c r="D31" s="905"/>
      <c r="E31" s="896" t="s">
        <v>704</v>
      </c>
      <c r="F31" s="897"/>
      <c r="G31" s="897"/>
      <c r="H31" s="898"/>
      <c r="I31" s="900"/>
      <c r="J31" s="1094"/>
      <c r="K31" s="109"/>
    </row>
    <row r="32" spans="1:11" s="94" customFormat="1">
      <c r="A32" s="101"/>
      <c r="B32" s="920" t="e">
        <f>Anhang!B32</f>
        <v>#REF!</v>
      </c>
      <c r="C32" s="921"/>
      <c r="D32" s="921"/>
      <c r="E32" s="924" t="e">
        <f>Anhang!E32</f>
        <v>#REF!</v>
      </c>
      <c r="F32" s="924"/>
      <c r="G32" s="924"/>
      <c r="H32" s="924"/>
      <c r="I32" s="1095" t="e">
        <f>J32/(J32+J34)</f>
        <v>#REF!</v>
      </c>
      <c r="J32" s="1097" t="e">
        <f>Anhang!J32</f>
        <v>#REF!</v>
      </c>
      <c r="K32" s="109"/>
    </row>
    <row r="33" spans="1:11" s="94" customFormat="1">
      <c r="A33" s="101"/>
      <c r="B33" s="922"/>
      <c r="C33" s="923"/>
      <c r="D33" s="923"/>
      <c r="E33" s="925"/>
      <c r="F33" s="925"/>
      <c r="G33" s="925"/>
      <c r="H33" s="925"/>
      <c r="I33" s="1096"/>
      <c r="J33" s="1097"/>
      <c r="K33" s="109"/>
    </row>
    <row r="34" spans="1:11" s="94" customFormat="1">
      <c r="A34" s="101"/>
      <c r="B34" s="920" t="e">
        <f>Anhang!B34</f>
        <v>#REF!</v>
      </c>
      <c r="C34" s="921"/>
      <c r="D34" s="921"/>
      <c r="E34" s="924" t="e">
        <f>Anhang!E34</f>
        <v>#REF!</v>
      </c>
      <c r="F34" s="924"/>
      <c r="G34" s="924"/>
      <c r="H34" s="924"/>
      <c r="I34" s="933" t="e">
        <f>1-I32</f>
        <v>#REF!</v>
      </c>
      <c r="J34" s="1097" t="e">
        <f>Anhang!J34</f>
        <v>#REF!</v>
      </c>
      <c r="K34" s="109"/>
    </row>
    <row r="35" spans="1:11" s="94" customFormat="1" ht="12" thickBot="1">
      <c r="A35" s="101"/>
      <c r="B35" s="930"/>
      <c r="C35" s="931"/>
      <c r="D35" s="931"/>
      <c r="E35" s="932"/>
      <c r="F35" s="932"/>
      <c r="G35" s="932"/>
      <c r="H35" s="932"/>
      <c r="I35" s="934"/>
      <c r="J35" s="1097"/>
      <c r="K35" s="109"/>
    </row>
    <row r="36" spans="1:11" s="94" customFormat="1">
      <c r="A36" s="101"/>
      <c r="B36" s="345"/>
      <c r="C36" s="345"/>
      <c r="D36" s="345"/>
      <c r="E36" s="345"/>
      <c r="F36" s="345"/>
      <c r="G36" s="345"/>
      <c r="H36" s="345"/>
      <c r="I36" s="345"/>
      <c r="J36" s="345"/>
      <c r="K36" s="345"/>
    </row>
    <row r="37" spans="1:11" s="94" customFormat="1" ht="12" thickBot="1">
      <c r="A37" s="101"/>
      <c r="B37" s="906" t="s">
        <v>705</v>
      </c>
      <c r="C37" s="906"/>
      <c r="D37" s="906"/>
      <c r="E37" s="345"/>
      <c r="F37" s="345"/>
      <c r="G37" s="345"/>
      <c r="H37" s="345"/>
      <c r="I37" s="345"/>
      <c r="J37" s="345"/>
      <c r="K37" s="345"/>
    </row>
    <row r="38" spans="1:11" s="94" customFormat="1" ht="12" thickBot="1">
      <c r="A38" s="101"/>
      <c r="B38" s="907" t="s">
        <v>706</v>
      </c>
      <c r="C38" s="908"/>
      <c r="D38" s="908"/>
      <c r="E38" s="908"/>
      <c r="F38" s="908"/>
      <c r="G38" s="908"/>
      <c r="H38" s="909"/>
      <c r="I38" s="910" t="s">
        <v>701</v>
      </c>
      <c r="J38" s="912" t="s">
        <v>702</v>
      </c>
    </row>
    <row r="39" spans="1:11" s="94" customFormat="1" ht="27" customHeight="1" thickBot="1">
      <c r="A39" s="101"/>
      <c r="B39" s="917" t="s">
        <v>707</v>
      </c>
      <c r="C39" s="918"/>
      <c r="D39" s="919"/>
      <c r="E39" s="917" t="s">
        <v>708</v>
      </c>
      <c r="F39" s="918"/>
      <c r="G39" s="918"/>
      <c r="H39" s="919"/>
      <c r="I39" s="911"/>
      <c r="J39" s="913"/>
    </row>
    <row r="40" spans="1:11" s="94" customFormat="1">
      <c r="A40" s="101"/>
      <c r="B40" s="951" t="e">
        <f>Anhang!B40</f>
        <v>#REF!</v>
      </c>
      <c r="C40" s="952"/>
      <c r="D40" s="952"/>
      <c r="E40" s="941" t="e">
        <f>Anhang!E40</f>
        <v>#REF!</v>
      </c>
      <c r="F40" s="942"/>
      <c r="G40" s="942"/>
      <c r="H40" s="943"/>
      <c r="I40" s="947" t="e">
        <f>J40/(J40+J42)</f>
        <v>#REF!</v>
      </c>
      <c r="J40" s="949" t="e">
        <f>Anhang!J40</f>
        <v>#REF!</v>
      </c>
    </row>
    <row r="41" spans="1:11" s="94" customFormat="1">
      <c r="A41" s="101"/>
      <c r="B41" s="939"/>
      <c r="C41" s="940"/>
      <c r="D41" s="940"/>
      <c r="E41" s="944"/>
      <c r="F41" s="945"/>
      <c r="G41" s="945"/>
      <c r="H41" s="946"/>
      <c r="I41" s="948"/>
      <c r="J41" s="950"/>
    </row>
    <row r="42" spans="1:11" s="94" customFormat="1">
      <c r="A42" s="101"/>
      <c r="B42" s="951" t="e">
        <f>Anhang!B42</f>
        <v>#REF!</v>
      </c>
      <c r="C42" s="952"/>
      <c r="D42" s="952"/>
      <c r="E42" s="941" t="e">
        <f>Anhang!E42</f>
        <v>#REF!</v>
      </c>
      <c r="F42" s="942"/>
      <c r="G42" s="942"/>
      <c r="H42" s="943"/>
      <c r="I42" s="958" t="e">
        <f>1-I40</f>
        <v>#REF!</v>
      </c>
      <c r="J42" s="1100" t="e">
        <f>Anhang!J42</f>
        <v>#REF!</v>
      </c>
      <c r="K42" s="110"/>
    </row>
    <row r="43" spans="1:11" s="94" customFormat="1" ht="12" thickBot="1">
      <c r="A43" s="101"/>
      <c r="B43" s="953"/>
      <c r="C43" s="954"/>
      <c r="D43" s="954"/>
      <c r="E43" s="1098"/>
      <c r="F43" s="915"/>
      <c r="G43" s="915"/>
      <c r="H43" s="1099"/>
      <c r="I43" s="959"/>
      <c r="J43" s="1101"/>
      <c r="K43" s="110"/>
    </row>
    <row r="44" spans="1:11" s="94" customFormat="1">
      <c r="A44" s="101"/>
      <c r="B44" s="347"/>
      <c r="C44" s="347"/>
      <c r="D44" s="347"/>
      <c r="E44" s="112"/>
      <c r="F44" s="112"/>
      <c r="G44" s="112"/>
      <c r="H44" s="112"/>
      <c r="I44" s="113"/>
      <c r="J44" s="113"/>
      <c r="K44" s="110"/>
    </row>
    <row r="45" spans="1:11" s="94" customFormat="1">
      <c r="A45" s="101"/>
      <c r="B45" s="347"/>
      <c r="C45" s="347"/>
      <c r="D45" s="347"/>
      <c r="E45" s="112"/>
      <c r="F45" s="112"/>
      <c r="G45" s="112"/>
      <c r="H45" s="112"/>
      <c r="I45" s="113"/>
      <c r="J45" s="113"/>
      <c r="K45" s="110"/>
    </row>
    <row r="46" spans="1:11" s="94" customFormat="1">
      <c r="A46" s="101"/>
      <c r="B46" s="114" t="s">
        <v>709</v>
      </c>
      <c r="C46" s="114"/>
      <c r="D46" s="114"/>
      <c r="E46" s="115"/>
      <c r="F46" s="115"/>
      <c r="G46" s="112"/>
      <c r="H46" s="112"/>
      <c r="I46" s="113"/>
      <c r="J46" s="113"/>
      <c r="K46" s="110"/>
    </row>
    <row r="47" spans="1:11" s="94" customFormat="1">
      <c r="A47" s="101"/>
      <c r="B47" s="347"/>
      <c r="C47" s="347"/>
      <c r="D47" s="347"/>
      <c r="E47" s="112"/>
      <c r="F47" s="112"/>
      <c r="G47" s="112"/>
      <c r="H47" s="112"/>
      <c r="I47" s="113"/>
      <c r="J47" s="113"/>
      <c r="K47" s="110"/>
    </row>
    <row r="48" spans="1:11" s="94" customFormat="1">
      <c r="A48" s="101"/>
      <c r="B48" s="658" t="s">
        <v>710</v>
      </c>
      <c r="C48" s="658"/>
      <c r="D48" s="658"/>
      <c r="E48" s="658"/>
      <c r="F48" s="658"/>
      <c r="G48" s="658"/>
      <c r="H48" s="658"/>
      <c r="I48" s="658"/>
      <c r="J48" s="658"/>
      <c r="K48" s="658"/>
    </row>
    <row r="49" spans="1:11" s="94" customFormat="1">
      <c r="A49" s="101"/>
      <c r="B49" s="345"/>
      <c r="C49" s="345"/>
      <c r="D49" s="345"/>
      <c r="E49" s="345"/>
      <c r="F49" s="345"/>
      <c r="G49" s="345"/>
      <c r="H49" s="345"/>
      <c r="I49" s="345"/>
      <c r="J49" s="345"/>
      <c r="K49" s="345"/>
    </row>
    <row r="50" spans="1:11" s="94" customFormat="1">
      <c r="A50" s="101"/>
      <c r="B50" s="345"/>
      <c r="C50" s="345"/>
      <c r="D50" s="345"/>
      <c r="E50" s="345"/>
      <c r="F50" s="345"/>
      <c r="G50" s="345"/>
      <c r="H50" s="345"/>
      <c r="I50" s="345"/>
      <c r="J50" s="345"/>
      <c r="K50" s="345"/>
    </row>
    <row r="51" spans="1:11" s="94" customFormat="1">
      <c r="A51" s="106" t="s">
        <v>711</v>
      </c>
      <c r="B51" s="658" t="s">
        <v>712</v>
      </c>
      <c r="C51" s="658"/>
      <c r="D51" s="658"/>
      <c r="E51" s="658"/>
      <c r="F51" s="658"/>
      <c r="G51" s="658"/>
      <c r="H51" s="658"/>
      <c r="I51" s="658"/>
      <c r="J51" s="658"/>
      <c r="K51" s="658"/>
    </row>
    <row r="52" spans="1:11" s="94" customFormat="1">
      <c r="A52" s="106"/>
      <c r="B52" s="345"/>
      <c r="C52" s="345"/>
      <c r="D52" s="345"/>
      <c r="E52" s="345"/>
      <c r="F52" s="345"/>
      <c r="G52" s="345"/>
      <c r="H52" s="345"/>
      <c r="I52" s="345"/>
      <c r="J52" s="345"/>
      <c r="K52" s="345"/>
    </row>
    <row r="53" spans="1:11" s="94" customFormat="1" ht="15" customHeight="1">
      <c r="A53" s="106"/>
      <c r="B53" s="858" t="s">
        <v>713</v>
      </c>
      <c r="C53" s="858"/>
      <c r="D53" s="344">
        <f>Anhang!D53</f>
        <v>0</v>
      </c>
      <c r="E53" s="104"/>
      <c r="F53" s="104"/>
      <c r="G53" s="104"/>
      <c r="H53" s="104"/>
      <c r="I53" s="104"/>
      <c r="J53" s="104"/>
      <c r="K53" s="104"/>
    </row>
    <row r="54" spans="1:11" s="94" customFormat="1" ht="15" customHeight="1">
      <c r="A54" s="106"/>
      <c r="B54" s="346" t="s">
        <v>714</v>
      </c>
      <c r="C54" s="346"/>
      <c r="D54" s="344" t="e">
        <f>Anhang!D54</f>
        <v>#REF!</v>
      </c>
      <c r="E54" s="105"/>
      <c r="F54" s="105"/>
      <c r="G54" s="104"/>
      <c r="H54" s="104"/>
      <c r="I54" s="104"/>
      <c r="J54" s="104"/>
      <c r="K54" s="104"/>
    </row>
    <row r="55" spans="1:11" s="94" customFormat="1" ht="15" customHeight="1">
      <c r="A55" s="106"/>
      <c r="B55" s="858" t="s">
        <v>715</v>
      </c>
      <c r="C55" s="858"/>
      <c r="D55" s="344">
        <f>Anhang!D55</f>
        <v>0</v>
      </c>
      <c r="E55" s="104"/>
      <c r="F55" s="104"/>
      <c r="G55" s="104"/>
      <c r="H55" s="104"/>
      <c r="I55" s="104"/>
      <c r="J55" s="104"/>
      <c r="K55" s="104"/>
    </row>
    <row r="56" spans="1:11" s="94" customFormat="1" ht="15" customHeight="1">
      <c r="A56" s="106"/>
      <c r="B56" s="858" t="s">
        <v>716</v>
      </c>
      <c r="C56" s="858"/>
      <c r="D56" s="859" t="s">
        <v>717</v>
      </c>
      <c r="E56" s="859"/>
      <c r="F56" s="104"/>
      <c r="G56" s="104"/>
      <c r="H56" s="104"/>
      <c r="I56" s="104"/>
      <c r="J56" s="104"/>
      <c r="K56" s="104"/>
    </row>
    <row r="57" spans="1:11" s="94" customFormat="1" ht="15" customHeight="1">
      <c r="A57" s="106"/>
      <c r="B57" s="346"/>
      <c r="C57" s="345"/>
      <c r="D57" s="345"/>
      <c r="E57" s="345"/>
      <c r="F57" s="345"/>
      <c r="G57" s="345"/>
      <c r="H57" s="345"/>
      <c r="I57" s="345"/>
      <c r="J57" s="345"/>
      <c r="K57" s="345"/>
    </row>
    <row r="58" spans="1:11" s="94" customFormat="1" ht="15" customHeight="1">
      <c r="A58" s="106"/>
      <c r="B58" s="858" t="s">
        <v>713</v>
      </c>
      <c r="C58" s="858"/>
      <c r="D58" s="344">
        <f>Anhang!D58</f>
        <v>0</v>
      </c>
      <c r="E58" s="104"/>
      <c r="F58" s="104"/>
      <c r="G58" s="104"/>
      <c r="H58" s="104"/>
      <c r="I58" s="104"/>
      <c r="J58" s="104"/>
      <c r="K58" s="104"/>
    </row>
    <row r="59" spans="1:11" s="94" customFormat="1" ht="15" customHeight="1">
      <c r="A59" s="106"/>
      <c r="B59" s="346" t="s">
        <v>714</v>
      </c>
      <c r="C59" s="346"/>
      <c r="D59" s="344" t="e">
        <f>Anhang!D59</f>
        <v>#REF!</v>
      </c>
      <c r="E59" s="344"/>
      <c r="F59" s="104"/>
      <c r="G59" s="104"/>
      <c r="H59" s="104"/>
      <c r="I59" s="104"/>
      <c r="J59" s="104"/>
      <c r="K59" s="104"/>
    </row>
    <row r="60" spans="1:11" s="94" customFormat="1" ht="15" customHeight="1">
      <c r="A60" s="106"/>
      <c r="B60" s="858" t="s">
        <v>715</v>
      </c>
      <c r="C60" s="858"/>
      <c r="D60" s="344">
        <f>Anhang!D60</f>
        <v>0</v>
      </c>
      <c r="E60" s="104"/>
      <c r="F60" s="104"/>
      <c r="G60" s="104"/>
      <c r="H60" s="104"/>
      <c r="I60" s="104"/>
      <c r="J60" s="104"/>
      <c r="K60" s="104"/>
    </row>
    <row r="61" spans="1:11" s="94" customFormat="1" ht="15" customHeight="1">
      <c r="A61" s="106"/>
      <c r="B61" s="858" t="s">
        <v>716</v>
      </c>
      <c r="C61" s="858"/>
      <c r="D61" s="859" t="s">
        <v>717</v>
      </c>
      <c r="E61" s="859"/>
      <c r="F61" s="104"/>
      <c r="G61" s="104"/>
      <c r="H61" s="104"/>
      <c r="I61" s="104"/>
      <c r="J61" s="104"/>
      <c r="K61" s="104"/>
    </row>
    <row r="62" spans="1:11" s="94" customFormat="1" ht="15" customHeight="1">
      <c r="A62" s="106"/>
      <c r="B62" s="345"/>
      <c r="C62" s="345"/>
      <c r="D62" s="345"/>
      <c r="E62" s="345"/>
      <c r="F62" s="345"/>
      <c r="G62" s="345"/>
      <c r="H62" s="345"/>
      <c r="I62" s="345"/>
      <c r="J62" s="345"/>
      <c r="K62" s="345"/>
    </row>
    <row r="63" spans="1:11" s="94" customFormat="1" ht="15" customHeight="1">
      <c r="A63" s="106"/>
      <c r="B63" s="858" t="s">
        <v>713</v>
      </c>
      <c r="C63" s="858"/>
      <c r="D63" s="344" t="e">
        <f>Anhang!D63</f>
        <v>#REF!</v>
      </c>
      <c r="E63" s="104"/>
      <c r="F63" s="104"/>
      <c r="G63" s="104"/>
      <c r="H63" s="104"/>
      <c r="I63" s="104"/>
      <c r="J63" s="104"/>
      <c r="K63" s="104"/>
    </row>
    <row r="64" spans="1:11" s="94" customFormat="1" ht="15" customHeight="1">
      <c r="A64" s="106"/>
      <c r="B64" s="346" t="s">
        <v>714</v>
      </c>
      <c r="C64" s="346"/>
      <c r="D64" s="344" t="e">
        <f>Anhang!D64</f>
        <v>#REF!</v>
      </c>
      <c r="E64" s="344"/>
      <c r="F64" s="104"/>
      <c r="G64" s="104"/>
      <c r="H64" s="104"/>
      <c r="I64" s="104"/>
      <c r="J64" s="104"/>
      <c r="K64" s="104"/>
    </row>
    <row r="65" spans="1:11" s="94" customFormat="1" ht="15" customHeight="1">
      <c r="A65" s="106"/>
      <c r="B65" s="858" t="s">
        <v>715</v>
      </c>
      <c r="C65" s="858"/>
      <c r="D65" s="344" t="e">
        <f>Anhang!D65</f>
        <v>#REF!</v>
      </c>
      <c r="E65" s="104"/>
      <c r="F65" s="104"/>
      <c r="G65" s="104"/>
      <c r="H65" s="104"/>
      <c r="I65" s="104"/>
      <c r="J65" s="104"/>
      <c r="K65" s="104"/>
    </row>
    <row r="66" spans="1:11" s="94" customFormat="1" ht="15" customHeight="1">
      <c r="A66" s="106"/>
      <c r="B66" s="858" t="s">
        <v>716</v>
      </c>
      <c r="C66" s="858"/>
      <c r="D66" s="859" t="s">
        <v>717</v>
      </c>
      <c r="E66" s="859"/>
      <c r="F66" s="104"/>
      <c r="G66" s="104"/>
      <c r="H66" s="104"/>
      <c r="I66" s="104"/>
      <c r="J66" s="104"/>
      <c r="K66" s="104"/>
    </row>
    <row r="67" spans="1:11" s="94" customFormat="1" ht="15" customHeight="1">
      <c r="A67" s="106"/>
      <c r="B67" s="346"/>
      <c r="C67" s="346"/>
      <c r="D67" s="344"/>
      <c r="E67" s="104"/>
      <c r="F67" s="104"/>
      <c r="G67" s="104"/>
      <c r="H67" s="104"/>
      <c r="I67" s="104"/>
      <c r="J67" s="104"/>
      <c r="K67" s="104"/>
    </row>
    <row r="68" spans="1:11" s="94" customFormat="1" ht="15" customHeight="1">
      <c r="A68" s="106"/>
      <c r="B68" s="858" t="s">
        <v>713</v>
      </c>
      <c r="C68" s="858"/>
      <c r="D68" s="344" t="e">
        <f>Anhang!D68</f>
        <v>#REF!</v>
      </c>
      <c r="E68" s="104"/>
      <c r="F68" s="104"/>
      <c r="G68" s="104"/>
      <c r="H68" s="104"/>
      <c r="I68" s="104"/>
      <c r="J68" s="104"/>
      <c r="K68" s="104"/>
    </row>
    <row r="69" spans="1:11" s="94" customFormat="1" ht="15" customHeight="1">
      <c r="A69" s="106"/>
      <c r="B69" s="346" t="s">
        <v>714</v>
      </c>
      <c r="C69" s="346"/>
      <c r="D69" s="344" t="e">
        <f>Anhang!D69</f>
        <v>#REF!</v>
      </c>
      <c r="E69" s="104"/>
      <c r="F69" s="104"/>
      <c r="G69" s="104"/>
      <c r="H69" s="104"/>
      <c r="I69" s="104"/>
      <c r="J69" s="104"/>
      <c r="K69" s="104"/>
    </row>
    <row r="70" spans="1:11" s="94" customFormat="1" ht="15" customHeight="1">
      <c r="A70" s="106"/>
      <c r="B70" s="858" t="s">
        <v>715</v>
      </c>
      <c r="C70" s="858"/>
      <c r="D70" s="344" t="e">
        <f>Anhang!D70</f>
        <v>#REF!</v>
      </c>
      <c r="E70" s="104"/>
      <c r="F70" s="104"/>
      <c r="G70" s="104"/>
      <c r="H70" s="104"/>
      <c r="I70" s="104"/>
      <c r="J70" s="104"/>
      <c r="K70" s="104"/>
    </row>
    <row r="71" spans="1:11" s="94" customFormat="1" ht="15" customHeight="1">
      <c r="A71" s="106"/>
      <c r="B71" s="858" t="s">
        <v>716</v>
      </c>
      <c r="C71" s="858"/>
      <c r="D71" s="859" t="s">
        <v>717</v>
      </c>
      <c r="E71" s="859"/>
      <c r="F71" s="104"/>
      <c r="G71" s="104"/>
      <c r="H71" s="104"/>
      <c r="I71" s="104"/>
      <c r="J71" s="104"/>
      <c r="K71" s="104"/>
    </row>
    <row r="72" spans="1:11" s="94" customFormat="1">
      <c r="A72" s="106"/>
      <c r="B72" s="346"/>
      <c r="C72" s="346"/>
      <c r="D72" s="344"/>
      <c r="E72" s="104"/>
      <c r="F72" s="104"/>
      <c r="G72" s="104"/>
      <c r="H72" s="104"/>
      <c r="I72" s="104"/>
      <c r="J72" s="104"/>
      <c r="K72" s="104"/>
    </row>
    <row r="73" spans="1:11" s="94" customFormat="1">
      <c r="A73" s="106"/>
      <c r="B73" s="119" t="s">
        <v>718</v>
      </c>
      <c r="C73" s="346"/>
      <c r="D73" s="344"/>
      <c r="E73" s="104"/>
      <c r="F73" s="104"/>
      <c r="G73" s="104"/>
      <c r="H73" s="104"/>
      <c r="I73" s="104"/>
      <c r="J73" s="104"/>
      <c r="K73" s="104"/>
    </row>
    <row r="74" spans="1:11" s="94" customFormat="1">
      <c r="A74" s="106"/>
      <c r="B74" s="345"/>
      <c r="C74" s="345"/>
      <c r="D74" s="345"/>
      <c r="E74" s="345"/>
      <c r="F74" s="345"/>
      <c r="G74" s="345"/>
      <c r="H74" s="345"/>
      <c r="I74" s="345"/>
      <c r="J74" s="345"/>
      <c r="K74" s="345"/>
    </row>
    <row r="75" spans="1:11" s="94" customFormat="1" ht="15" customHeight="1">
      <c r="A75" s="106" t="s">
        <v>719</v>
      </c>
      <c r="B75" s="702" t="s">
        <v>720</v>
      </c>
      <c r="C75" s="702"/>
      <c r="D75" s="702"/>
      <c r="E75" s="702"/>
      <c r="F75" s="702"/>
      <c r="G75" s="702"/>
      <c r="H75" s="702"/>
      <c r="I75" s="702"/>
      <c r="J75" s="702"/>
      <c r="K75" s="702"/>
    </row>
    <row r="76" spans="1:11" s="94" customFormat="1" ht="15" customHeight="1">
      <c r="A76" s="106"/>
      <c r="B76" s="347"/>
      <c r="C76" s="347"/>
      <c r="D76" s="347"/>
      <c r="E76" s="347"/>
      <c r="F76" s="347"/>
      <c r="G76" s="347"/>
      <c r="H76" s="347"/>
      <c r="I76" s="347"/>
      <c r="J76" s="347"/>
      <c r="K76" s="347"/>
    </row>
    <row r="77" spans="1:11" s="105" customFormat="1" ht="15" customHeight="1">
      <c r="A77" s="106"/>
      <c r="B77" s="469" t="s">
        <v>721</v>
      </c>
      <c r="C77" s="470"/>
      <c r="D77" s="470"/>
      <c r="E77" s="470"/>
      <c r="F77" s="470"/>
      <c r="G77" s="471" t="s">
        <v>722</v>
      </c>
      <c r="H77" s="472"/>
      <c r="I77" s="470"/>
      <c r="J77" s="470"/>
      <c r="K77" s="470"/>
    </row>
    <row r="78" spans="1:11" s="105" customFormat="1" ht="15" customHeight="1">
      <c r="A78" s="106"/>
      <c r="B78" s="473" t="s">
        <v>723</v>
      </c>
      <c r="C78" s="470"/>
      <c r="D78" s="470"/>
      <c r="E78" s="470"/>
      <c r="F78" s="470"/>
      <c r="G78" s="470"/>
      <c r="H78" s="470"/>
      <c r="I78" s="470"/>
      <c r="J78" s="470"/>
      <c r="K78" s="470"/>
    </row>
    <row r="79" spans="1:11" s="105" customFormat="1" ht="15" customHeight="1">
      <c r="A79" s="106"/>
      <c r="B79" s="473" t="s">
        <v>724</v>
      </c>
      <c r="C79" s="474"/>
      <c r="D79" s="470"/>
      <c r="E79" s="470"/>
      <c r="F79" s="470"/>
      <c r="G79" s="470"/>
      <c r="H79" s="470"/>
      <c r="I79" s="470"/>
      <c r="J79" s="470"/>
      <c r="K79" s="470"/>
    </row>
    <row r="80" spans="1:11" s="105" customFormat="1" ht="15" customHeight="1">
      <c r="A80" s="106"/>
      <c r="B80" s="473" t="s">
        <v>725</v>
      </c>
      <c r="C80" s="470"/>
      <c r="D80" s="470"/>
      <c r="E80" s="470"/>
      <c r="F80" s="470"/>
      <c r="G80" s="470"/>
      <c r="H80" s="471"/>
      <c r="I80" s="470"/>
      <c r="J80" s="470"/>
      <c r="K80" s="470"/>
    </row>
    <row r="81" spans="1:12" s="105" customFormat="1" ht="15" customHeight="1">
      <c r="A81" s="106"/>
      <c r="B81" s="473" t="s">
        <v>726</v>
      </c>
      <c r="C81" s="963"/>
      <c r="D81" s="963"/>
      <c r="E81" s="963"/>
      <c r="F81" s="963"/>
      <c r="G81" s="963"/>
      <c r="H81" s="963"/>
      <c r="I81" s="963"/>
      <c r="J81" s="963"/>
      <c r="K81" s="963"/>
    </row>
    <row r="82" spans="1:12" s="105" customFormat="1" ht="15" customHeight="1">
      <c r="A82" s="106"/>
      <c r="B82" s="473" t="s">
        <v>727</v>
      </c>
      <c r="C82" s="963"/>
      <c r="D82" s="963"/>
      <c r="E82" s="963"/>
      <c r="F82" s="963"/>
      <c r="G82" s="963"/>
      <c r="H82" s="963"/>
      <c r="I82" s="963"/>
      <c r="J82" s="963"/>
      <c r="K82" s="963"/>
    </row>
    <row r="83" spans="1:12" s="105" customFormat="1" ht="15" customHeight="1">
      <c r="A83" s="106"/>
      <c r="B83" s="344"/>
      <c r="C83" s="344"/>
      <c r="D83" s="344"/>
      <c r="E83" s="344"/>
      <c r="F83" s="344"/>
      <c r="G83" s="344"/>
      <c r="H83" s="344"/>
      <c r="I83" s="344"/>
      <c r="J83" s="344"/>
      <c r="K83" s="344"/>
    </row>
    <row r="84" spans="1:12" s="94" customFormat="1" ht="15" customHeight="1">
      <c r="A84" s="106" t="s">
        <v>728</v>
      </c>
      <c r="B84" s="658" t="s">
        <v>729</v>
      </c>
      <c r="C84" s="658"/>
      <c r="D84" s="658"/>
      <c r="E84" s="658"/>
      <c r="F84" s="658"/>
      <c r="G84" s="658"/>
      <c r="H84" s="658"/>
      <c r="I84" s="658"/>
      <c r="J84" s="658"/>
      <c r="K84" s="658"/>
    </row>
    <row r="85" spans="1:12" s="94" customFormat="1" ht="15" customHeight="1">
      <c r="A85" s="106"/>
      <c r="B85" s="345"/>
      <c r="C85" s="345"/>
      <c r="D85" s="345"/>
      <c r="E85" s="345"/>
      <c r="F85" s="345"/>
      <c r="G85" s="345"/>
      <c r="H85" s="345"/>
      <c r="I85" s="345"/>
      <c r="J85" s="345"/>
      <c r="K85" s="345"/>
    </row>
    <row r="86" spans="1:12" s="94" customFormat="1" ht="15" customHeight="1">
      <c r="A86" s="106"/>
      <c r="B86" s="658" t="s">
        <v>730</v>
      </c>
      <c r="C86" s="658"/>
      <c r="D86" s="658"/>
      <c r="E86" s="658"/>
      <c r="F86" s="658"/>
      <c r="G86" s="658"/>
      <c r="H86" s="658"/>
      <c r="I86" s="658"/>
      <c r="J86" s="658"/>
      <c r="K86" s="658"/>
    </row>
    <row r="87" spans="1:12" s="94" customFormat="1" ht="15" customHeight="1">
      <c r="A87" s="106"/>
      <c r="B87" s="658"/>
      <c r="C87" s="658"/>
      <c r="D87" s="658"/>
      <c r="E87" s="658"/>
      <c r="F87" s="658"/>
      <c r="G87" s="658"/>
      <c r="H87" s="658"/>
      <c r="I87" s="658"/>
      <c r="J87" s="658"/>
      <c r="K87" s="658"/>
    </row>
    <row r="88" spans="1:12" s="94" customFormat="1" ht="15" customHeight="1">
      <c r="A88" s="106"/>
      <c r="B88" s="1102" t="s">
        <v>731</v>
      </c>
      <c r="C88" s="1102"/>
      <c r="D88" s="1102"/>
      <c r="E88" s="1102"/>
      <c r="F88" s="1102"/>
      <c r="G88" s="1102"/>
      <c r="H88" s="1102"/>
      <c r="I88" s="1102"/>
      <c r="J88" s="1102"/>
      <c r="K88" s="1102"/>
    </row>
    <row r="89" spans="1:12" s="94" customFormat="1" ht="15" customHeight="1">
      <c r="A89" s="106"/>
      <c r="B89" s="658"/>
      <c r="C89" s="658"/>
      <c r="D89" s="658"/>
      <c r="E89" s="658"/>
      <c r="F89" s="658"/>
      <c r="G89" s="658"/>
      <c r="H89" s="658"/>
      <c r="I89" s="658"/>
      <c r="J89" s="658"/>
      <c r="K89" s="658"/>
    </row>
    <row r="90" spans="1:12" s="94" customFormat="1" ht="15" customHeight="1">
      <c r="A90" s="101"/>
      <c r="B90" s="345"/>
      <c r="C90" s="345"/>
      <c r="D90" s="345"/>
      <c r="E90" s="345"/>
      <c r="F90" s="345"/>
      <c r="G90" s="345"/>
      <c r="H90" s="345"/>
      <c r="I90" s="345"/>
      <c r="J90" s="345"/>
      <c r="K90" s="345"/>
      <c r="L90" s="345"/>
    </row>
    <row r="91" spans="1:12" s="105" customFormat="1" ht="15" customHeight="1">
      <c r="A91" s="106" t="s">
        <v>183</v>
      </c>
      <c r="B91" s="859" t="s">
        <v>737</v>
      </c>
      <c r="C91" s="859"/>
      <c r="D91" s="859"/>
      <c r="E91" s="859"/>
      <c r="F91" s="859"/>
      <c r="G91" s="859"/>
      <c r="H91" s="859"/>
      <c r="I91" s="859"/>
      <c r="J91" s="859"/>
      <c r="K91" s="859"/>
      <c r="L91" s="859"/>
    </row>
    <row r="92" spans="1:12" s="105" customFormat="1" ht="15" customHeight="1">
      <c r="A92" s="106"/>
      <c r="B92" s="344"/>
      <c r="C92" s="344"/>
      <c r="D92" s="344"/>
      <c r="E92" s="344"/>
      <c r="F92" s="344"/>
      <c r="G92" s="344"/>
      <c r="H92" s="344"/>
      <c r="I92" s="344"/>
      <c r="J92" s="344"/>
      <c r="K92" s="344"/>
      <c r="L92" s="344"/>
    </row>
    <row r="93" spans="1:12" s="129" customFormat="1" ht="15" customHeight="1">
      <c r="A93" s="125"/>
      <c r="B93" s="126" t="s">
        <v>738</v>
      </c>
      <c r="C93" s="127"/>
      <c r="D93" s="127"/>
      <c r="E93" s="127"/>
      <c r="F93" s="128"/>
      <c r="G93" s="128"/>
      <c r="H93" s="128"/>
      <c r="I93" s="128"/>
      <c r="J93" s="128"/>
      <c r="K93" s="128"/>
      <c r="L93" s="128"/>
    </row>
    <row r="94" spans="1:12" s="129" customFormat="1" ht="15" customHeight="1">
      <c r="A94" s="125"/>
      <c r="B94" s="130" t="s">
        <v>739</v>
      </c>
      <c r="C94" s="128"/>
      <c r="D94" s="128"/>
      <c r="E94" s="128">
        <f>Anhang!E94</f>
        <v>0</v>
      </c>
      <c r="F94" s="128"/>
      <c r="G94" s="128"/>
      <c r="H94" s="128"/>
      <c r="I94" s="128"/>
      <c r="J94" s="128"/>
      <c r="K94" s="128"/>
      <c r="L94" s="128"/>
    </row>
    <row r="95" spans="1:12" s="129" customFormat="1" ht="15" customHeight="1">
      <c r="A95" s="125"/>
      <c r="B95" s="131" t="s">
        <v>1113</v>
      </c>
      <c r="C95" s="127"/>
      <c r="D95" s="987" t="str">
        <f>Anhang!F95</f>
        <v>……………………………..(Adresse:                                 )</v>
      </c>
      <c r="E95" s="987"/>
      <c r="F95" s="987"/>
      <c r="G95" s="987"/>
      <c r="H95" s="128"/>
      <c r="I95" s="128"/>
      <c r="J95" s="128"/>
      <c r="K95" s="128"/>
      <c r="L95" s="128"/>
    </row>
    <row r="96" spans="1:12" s="129" customFormat="1" ht="15" customHeight="1">
      <c r="A96" s="125"/>
      <c r="B96" s="131" t="s">
        <v>740</v>
      </c>
      <c r="C96" s="127"/>
      <c r="D96" s="128"/>
      <c r="E96" s="128" t="e">
        <f>Anhang!E96</f>
        <v>#REF!</v>
      </c>
      <c r="F96" s="128"/>
      <c r="G96" s="128"/>
      <c r="H96" s="128"/>
      <c r="I96" s="128"/>
      <c r="J96" s="128"/>
      <c r="K96" s="128"/>
      <c r="L96" s="128"/>
    </row>
    <row r="97" spans="1:12" s="105" customFormat="1" ht="15" customHeight="1">
      <c r="A97" s="106"/>
      <c r="B97" s="132"/>
      <c r="C97" s="132"/>
      <c r="D97" s="132"/>
      <c r="E97" s="132"/>
      <c r="F97" s="132"/>
      <c r="G97" s="132"/>
      <c r="H97" s="132"/>
      <c r="I97" s="132"/>
      <c r="J97" s="132"/>
      <c r="K97" s="132"/>
      <c r="L97" s="132"/>
    </row>
    <row r="98" spans="1:12" s="94" customFormat="1" ht="15" customHeight="1">
      <c r="A98" s="101" t="s">
        <v>183</v>
      </c>
      <c r="B98" s="133" t="s">
        <v>741</v>
      </c>
      <c r="C98" s="107"/>
      <c r="D98" s="107"/>
      <c r="E98" s="107"/>
      <c r="F98" s="345"/>
      <c r="G98" s="345"/>
      <c r="H98" s="345"/>
      <c r="I98" s="345"/>
      <c r="J98" s="345"/>
      <c r="K98" s="345"/>
    </row>
    <row r="99" spans="1:12" s="94" customFormat="1" ht="15" customHeight="1">
      <c r="A99" s="101"/>
      <c r="B99" s="134"/>
      <c r="C99" s="345"/>
      <c r="D99" s="345"/>
      <c r="E99" s="345"/>
      <c r="F99" s="345"/>
      <c r="G99" s="345"/>
      <c r="H99" s="345"/>
      <c r="I99" s="345"/>
      <c r="J99" s="345"/>
      <c r="K99" s="345"/>
    </row>
    <row r="100" spans="1:12" s="94" customFormat="1" ht="15" customHeight="1">
      <c r="A100" s="106" t="s">
        <v>184</v>
      </c>
      <c r="B100" s="658" t="s">
        <v>742</v>
      </c>
      <c r="C100" s="658"/>
      <c r="D100" s="658"/>
      <c r="E100" s="658"/>
      <c r="F100" s="658"/>
      <c r="G100" s="658"/>
      <c r="H100" s="658"/>
      <c r="I100" s="658"/>
      <c r="J100" s="658"/>
      <c r="K100" s="658"/>
      <c r="L100" s="658"/>
    </row>
    <row r="101" spans="1:12" s="94" customFormat="1" ht="15" customHeight="1">
      <c r="A101" s="101"/>
      <c r="B101" s="104"/>
      <c r="C101" s="104"/>
      <c r="D101" s="104"/>
      <c r="E101" s="104"/>
      <c r="F101" s="104"/>
      <c r="G101" s="104"/>
      <c r="H101" s="104"/>
      <c r="I101" s="104"/>
      <c r="J101" s="104"/>
      <c r="K101" s="104"/>
      <c r="L101" s="104"/>
    </row>
    <row r="102" spans="1:12" s="94" customFormat="1" ht="15" customHeight="1">
      <c r="A102" s="101"/>
      <c r="B102" s="105" t="s">
        <v>743</v>
      </c>
      <c r="C102" s="135"/>
      <c r="D102" s="132"/>
      <c r="E102" s="132"/>
      <c r="F102" s="132"/>
      <c r="G102" s="132"/>
      <c r="H102" s="132"/>
      <c r="I102" s="132"/>
      <c r="J102" s="132"/>
      <c r="K102" s="132"/>
      <c r="L102" s="132"/>
    </row>
    <row r="103" spans="1:12" s="94" customFormat="1" ht="15" customHeight="1">
      <c r="A103" s="101"/>
      <c r="B103" s="129" t="s">
        <v>744</v>
      </c>
      <c r="C103" s="135"/>
      <c r="D103" s="132">
        <f>Anhang!E103</f>
        <v>0</v>
      </c>
      <c r="E103" s="132"/>
      <c r="F103" s="132"/>
      <c r="G103" s="132"/>
      <c r="H103" s="132"/>
      <c r="I103" s="132"/>
      <c r="J103" s="132"/>
      <c r="K103" s="132"/>
      <c r="L103" s="132"/>
    </row>
    <row r="104" spans="1:12" s="94" customFormat="1" ht="15" customHeight="1">
      <c r="A104" s="101"/>
      <c r="C104" s="129"/>
      <c r="D104" s="132"/>
      <c r="E104" s="132"/>
      <c r="F104" s="132"/>
      <c r="G104" s="132"/>
      <c r="H104" s="132"/>
      <c r="I104" s="132"/>
      <c r="J104" s="132"/>
      <c r="K104" s="132"/>
      <c r="L104" s="132"/>
    </row>
    <row r="105" spans="1:12" s="94" customFormat="1" ht="15" customHeight="1">
      <c r="A105" s="101" t="s">
        <v>186</v>
      </c>
      <c r="B105" s="859" t="s">
        <v>745</v>
      </c>
      <c r="C105" s="859"/>
      <c r="D105" s="859"/>
      <c r="E105" s="859"/>
      <c r="F105" s="859"/>
      <c r="G105" s="859"/>
      <c r="H105" s="859"/>
      <c r="I105" s="859"/>
      <c r="J105" s="859"/>
      <c r="K105" s="859"/>
      <c r="L105" s="859"/>
    </row>
    <row r="106" spans="1:12" s="94" customFormat="1" ht="15" customHeight="1">
      <c r="A106" s="101"/>
      <c r="B106" s="894" t="e">
        <f>Anhang!B106</f>
        <v>#REF!</v>
      </c>
      <c r="C106" s="894"/>
      <c r="D106" s="894"/>
      <c r="E106" s="894"/>
      <c r="F106" s="894"/>
      <c r="G106" s="894"/>
      <c r="H106" s="894"/>
      <c r="I106" s="894"/>
      <c r="J106" s="894"/>
      <c r="K106" s="894"/>
      <c r="L106" s="104"/>
    </row>
    <row r="107" spans="1:12" s="94" customFormat="1" ht="15" customHeight="1">
      <c r="A107" s="101"/>
      <c r="B107" s="894"/>
      <c r="C107" s="894"/>
      <c r="D107" s="894"/>
      <c r="E107" s="894"/>
      <c r="F107" s="894"/>
      <c r="G107" s="894"/>
      <c r="H107" s="894"/>
      <c r="I107" s="894"/>
      <c r="J107" s="894"/>
      <c r="K107" s="894"/>
      <c r="L107" s="132"/>
    </row>
    <row r="108" spans="1:12" s="105" customFormat="1" ht="15" customHeight="1">
      <c r="A108" s="106" t="s">
        <v>189</v>
      </c>
      <c r="B108" s="1105" t="s">
        <v>746</v>
      </c>
      <c r="C108" s="1105"/>
      <c r="D108" s="1105"/>
      <c r="E108" s="1105"/>
      <c r="F108" s="1105"/>
      <c r="G108" s="1105"/>
      <c r="H108" s="1105"/>
      <c r="I108" s="1105"/>
      <c r="J108" s="1105"/>
      <c r="K108" s="1105"/>
      <c r="L108" s="123"/>
    </row>
    <row r="109" spans="1:12" s="105" customFormat="1" ht="13.5" customHeight="1">
      <c r="A109" s="106"/>
      <c r="B109" s="122"/>
      <c r="C109" s="122"/>
      <c r="D109" s="122"/>
      <c r="E109" s="122"/>
      <c r="F109" s="348"/>
      <c r="G109" s="348"/>
      <c r="H109" s="348"/>
      <c r="I109" s="348"/>
      <c r="J109" s="348"/>
      <c r="K109" s="348"/>
      <c r="L109" s="123"/>
    </row>
    <row r="110" spans="1:12" s="105" customFormat="1" ht="13.5" customHeight="1" thickBot="1">
      <c r="A110" s="106"/>
      <c r="B110" s="969" t="s">
        <v>733</v>
      </c>
      <c r="C110" s="969"/>
      <c r="D110" s="969"/>
      <c r="E110" s="969"/>
      <c r="F110" s="348"/>
      <c r="G110" s="348"/>
      <c r="H110" s="348"/>
      <c r="I110" s="348"/>
      <c r="J110" s="348"/>
      <c r="K110" s="348"/>
      <c r="L110" s="123"/>
    </row>
    <row r="111" spans="1:12" s="105" customFormat="1" ht="13.5" customHeight="1">
      <c r="A111" s="106"/>
      <c r="B111" s="970" t="s">
        <v>747</v>
      </c>
      <c r="C111" s="971"/>
      <c r="D111" s="971"/>
      <c r="E111" s="971"/>
      <c r="F111" s="972" t="s">
        <v>748</v>
      </c>
      <c r="G111" s="974" t="s">
        <v>749</v>
      </c>
      <c r="H111" s="976" t="s">
        <v>750</v>
      </c>
      <c r="I111" s="977"/>
      <c r="J111" s="978"/>
      <c r="K111" s="979" t="s">
        <v>751</v>
      </c>
      <c r="L111" s="123"/>
    </row>
    <row r="112" spans="1:12" s="105" customFormat="1" ht="64.5" customHeight="1" thickBot="1">
      <c r="A112" s="106"/>
      <c r="B112" s="981" t="s">
        <v>734</v>
      </c>
      <c r="C112" s="973"/>
      <c r="D112" s="973" t="s">
        <v>735</v>
      </c>
      <c r="E112" s="973"/>
      <c r="F112" s="973"/>
      <c r="G112" s="975"/>
      <c r="H112" s="370" t="s">
        <v>752</v>
      </c>
      <c r="I112" s="370" t="s">
        <v>753</v>
      </c>
      <c r="J112" s="370" t="s">
        <v>754</v>
      </c>
      <c r="K112" s="980"/>
      <c r="L112" s="123"/>
    </row>
    <row r="113" spans="1:12" s="105" customFormat="1" ht="13.5" customHeight="1">
      <c r="A113" s="106"/>
      <c r="B113" s="1103" t="e">
        <f>Anhang!B113</f>
        <v>#REF!</v>
      </c>
      <c r="C113" s="1104"/>
      <c r="D113" s="1103" t="e">
        <f>Anhang!D113</f>
        <v>#REF!</v>
      </c>
      <c r="E113" s="1104"/>
      <c r="F113" s="477"/>
      <c r="G113" s="477" t="e">
        <f>Anhang!G113</f>
        <v>#REF!</v>
      </c>
      <c r="H113" s="477" t="e">
        <f>Anhang!H113</f>
        <v>#REF!</v>
      </c>
      <c r="I113" s="477" t="e">
        <f>Anhang!I113</f>
        <v>#REF!</v>
      </c>
      <c r="J113" s="477" t="e">
        <f>Anhang!J113</f>
        <v>#REF!</v>
      </c>
      <c r="K113" s="477" t="e">
        <f>Anhang!K113</f>
        <v>#REF!</v>
      </c>
      <c r="L113" s="123"/>
    </row>
    <row r="114" spans="1:12" s="105" customFormat="1" ht="13.5" customHeight="1">
      <c r="A114" s="106"/>
      <c r="B114" s="1103" t="e">
        <f>Anhang!B114</f>
        <v>#REF!</v>
      </c>
      <c r="C114" s="1104"/>
      <c r="D114" s="1103" t="e">
        <f>Anhang!D114</f>
        <v>#REF!</v>
      </c>
      <c r="E114" s="1104"/>
      <c r="F114" s="475"/>
      <c r="G114" s="477" t="e">
        <f>Anhang!G114</f>
        <v>#REF!</v>
      </c>
      <c r="H114" s="477" t="e">
        <f>Anhang!H114</f>
        <v>#REF!</v>
      </c>
      <c r="I114" s="477" t="e">
        <f>Anhang!I114</f>
        <v>#REF!</v>
      </c>
      <c r="J114" s="477" t="e">
        <f>Anhang!J114</f>
        <v>#REF!</v>
      </c>
      <c r="K114" s="477" t="e">
        <f>Anhang!K114</f>
        <v>#REF!</v>
      </c>
      <c r="L114" s="123"/>
    </row>
    <row r="115" spans="1:12" s="105" customFormat="1" ht="48.75" customHeight="1" thickBot="1">
      <c r="A115" s="106"/>
      <c r="B115" s="1103" t="e">
        <f>Anhang!B115</f>
        <v>#REF!</v>
      </c>
      <c r="C115" s="1104"/>
      <c r="D115" s="1103" t="e">
        <f>Anhang!D115</f>
        <v>#REF!</v>
      </c>
      <c r="E115" s="1104"/>
      <c r="F115" s="476"/>
      <c r="G115" s="477" t="e">
        <f>Anhang!G115</f>
        <v>#REF!</v>
      </c>
      <c r="H115" s="477" t="e">
        <f>Anhang!H115</f>
        <v>#REF!</v>
      </c>
      <c r="I115" s="477" t="e">
        <f>Anhang!I115</f>
        <v>#REF!</v>
      </c>
      <c r="J115" s="477" t="e">
        <f>Anhang!J115</f>
        <v>#REF!</v>
      </c>
      <c r="K115" s="477" t="e">
        <f>Anhang!K115</f>
        <v>#REF!</v>
      </c>
      <c r="L115" s="123"/>
    </row>
    <row r="116" spans="1:12" s="94" customFormat="1" ht="14.25" customHeight="1">
      <c r="A116" s="101"/>
      <c r="B116" s="132"/>
      <c r="C116" s="132"/>
      <c r="D116" s="132"/>
      <c r="E116" s="132"/>
      <c r="F116" s="132"/>
      <c r="G116" s="132"/>
      <c r="H116" s="132"/>
      <c r="I116" s="132"/>
      <c r="J116" s="132"/>
      <c r="K116" s="132"/>
      <c r="L116" s="132"/>
    </row>
    <row r="117" spans="1:12" s="94" customFormat="1" ht="12.75">
      <c r="A117" s="98" t="s">
        <v>755</v>
      </c>
      <c r="B117" s="856" t="s">
        <v>756</v>
      </c>
      <c r="C117" s="856"/>
      <c r="D117" s="856"/>
      <c r="E117" s="856"/>
      <c r="F117" s="856"/>
      <c r="G117" s="856"/>
      <c r="H117" s="856"/>
      <c r="I117" s="856"/>
      <c r="J117" s="856"/>
      <c r="K117" s="856"/>
    </row>
    <row r="118" spans="1:12" s="94" customFormat="1" ht="9" customHeight="1"/>
    <row r="119" spans="1:12" s="139" customFormat="1" ht="13.5" thickBot="1">
      <c r="A119" s="136" t="s">
        <v>757</v>
      </c>
      <c r="B119" s="137" t="s">
        <v>758</v>
      </c>
      <c r="C119" s="137"/>
      <c r="D119" s="137"/>
      <c r="E119" s="138"/>
      <c r="F119" s="138"/>
      <c r="G119" s="138"/>
      <c r="H119" s="138"/>
      <c r="I119" s="138"/>
    </row>
    <row r="120" spans="1:12" s="139" customFormat="1">
      <c r="A120" s="140"/>
      <c r="B120" s="141"/>
      <c r="C120" s="141"/>
      <c r="D120" s="141"/>
      <c r="E120" s="141"/>
      <c r="F120" s="141"/>
      <c r="G120" s="141"/>
      <c r="H120" s="141"/>
      <c r="I120" s="141"/>
      <c r="J120" s="141"/>
      <c r="K120" s="141"/>
    </row>
    <row r="121" spans="1:12" s="94" customFormat="1" ht="48.75" customHeight="1">
      <c r="A121" s="101"/>
      <c r="B121" s="850" t="s">
        <v>759</v>
      </c>
      <c r="C121" s="850"/>
      <c r="D121" s="850"/>
      <c r="E121" s="850"/>
      <c r="F121" s="850"/>
      <c r="G121" s="850"/>
      <c r="H121" s="850"/>
      <c r="I121" s="850"/>
      <c r="J121" s="850"/>
      <c r="K121" s="142"/>
    </row>
    <row r="122" spans="1:12" s="94" customFormat="1" ht="15" customHeight="1">
      <c r="B122" s="143" t="s">
        <v>760</v>
      </c>
      <c r="C122" s="95"/>
    </row>
    <row r="123" spans="1:12" s="94" customFormat="1" ht="15" customHeight="1">
      <c r="A123" s="106" t="s">
        <v>686</v>
      </c>
      <c r="B123" s="985" t="s">
        <v>761</v>
      </c>
      <c r="C123" s="985"/>
      <c r="D123" s="985"/>
      <c r="E123" s="985"/>
      <c r="F123" s="985"/>
      <c r="G123" s="985"/>
      <c r="H123" s="985"/>
      <c r="I123" s="985"/>
      <c r="J123" s="142"/>
      <c r="K123" s="142"/>
    </row>
    <row r="124" spans="1:12" s="94" customFormat="1" ht="15" customHeight="1">
      <c r="A124" s="106"/>
      <c r="B124" s="345"/>
      <c r="C124" s="345"/>
      <c r="D124" s="345"/>
      <c r="E124" s="345"/>
      <c r="F124" s="345"/>
      <c r="G124" s="345"/>
      <c r="H124" s="345"/>
      <c r="I124" s="345"/>
      <c r="J124" s="345"/>
      <c r="K124" s="345"/>
    </row>
    <row r="125" spans="1:12" s="94" customFormat="1" ht="15" customHeight="1">
      <c r="A125" s="106" t="s">
        <v>688</v>
      </c>
      <c r="B125" s="658" t="s">
        <v>762</v>
      </c>
      <c r="C125" s="658"/>
      <c r="D125" s="658"/>
      <c r="E125" s="658"/>
      <c r="F125" s="658"/>
      <c r="G125" s="658"/>
      <c r="H125" s="658"/>
      <c r="I125" s="658"/>
      <c r="J125" s="658"/>
      <c r="K125" s="658"/>
    </row>
    <row r="126" spans="1:12" s="94" customFormat="1" ht="15" customHeight="1">
      <c r="A126" s="106"/>
      <c r="B126" s="345"/>
      <c r="C126" s="345"/>
      <c r="D126" s="345"/>
      <c r="E126" s="345"/>
      <c r="F126" s="345"/>
      <c r="G126" s="345"/>
      <c r="H126" s="345"/>
      <c r="I126" s="345"/>
      <c r="J126" s="345"/>
      <c r="K126" s="345"/>
    </row>
    <row r="127" spans="1:12" s="94" customFormat="1" ht="15" customHeight="1">
      <c r="A127" s="106"/>
      <c r="B127" s="962" t="s">
        <v>763</v>
      </c>
      <c r="C127" s="962"/>
      <c r="D127" s="962"/>
      <c r="E127" s="962"/>
      <c r="F127" s="962"/>
      <c r="G127" s="962"/>
      <c r="H127" s="962"/>
      <c r="I127" s="962"/>
      <c r="J127" s="962"/>
      <c r="K127" s="962"/>
    </row>
    <row r="128" spans="1:12" s="94" customFormat="1" ht="15" customHeight="1">
      <c r="A128" s="105"/>
    </row>
    <row r="129" spans="1:11" s="94" customFormat="1" ht="15" customHeight="1">
      <c r="A129" s="150" t="s">
        <v>692</v>
      </c>
      <c r="B129" s="982" t="s">
        <v>764</v>
      </c>
      <c r="C129" s="982"/>
      <c r="D129" s="982"/>
      <c r="E129" s="982"/>
      <c r="F129" s="982"/>
      <c r="G129" s="982"/>
      <c r="H129" s="982"/>
      <c r="I129" s="982"/>
      <c r="J129" s="982"/>
      <c r="K129" s="142"/>
    </row>
    <row r="130" spans="1:11" s="94" customFormat="1" ht="15" customHeight="1">
      <c r="A130" s="150"/>
      <c r="B130" s="345"/>
      <c r="C130" s="345"/>
      <c r="D130" s="345"/>
      <c r="E130" s="345"/>
      <c r="F130" s="345"/>
      <c r="G130" s="345"/>
      <c r="H130" s="345"/>
      <c r="I130" s="345"/>
      <c r="J130" s="345"/>
      <c r="K130" s="345"/>
    </row>
    <row r="131" spans="1:11" s="94" customFormat="1" ht="49.5" customHeight="1">
      <c r="A131" s="150" t="s">
        <v>697</v>
      </c>
      <c r="B131" s="982" t="s">
        <v>765</v>
      </c>
      <c r="C131" s="982"/>
      <c r="D131" s="982"/>
      <c r="E131" s="982"/>
      <c r="F131" s="982"/>
      <c r="G131" s="982"/>
      <c r="H131" s="982"/>
      <c r="I131" s="982"/>
      <c r="J131" s="982"/>
      <c r="K131" s="142"/>
    </row>
    <row r="132" spans="1:11" s="94" customFormat="1" ht="15" customHeight="1">
      <c r="A132" s="371"/>
      <c r="B132" s="146" t="s">
        <v>766</v>
      </c>
    </row>
    <row r="133" spans="1:11" s="94" customFormat="1" ht="15" customHeight="1">
      <c r="A133" s="150"/>
      <c r="B133" s="345"/>
      <c r="C133" s="345"/>
      <c r="D133" s="345"/>
      <c r="E133" s="345"/>
      <c r="F133" s="345"/>
      <c r="G133" s="345"/>
      <c r="H133" s="345"/>
      <c r="I133" s="345"/>
      <c r="J133" s="345"/>
      <c r="K133" s="345"/>
    </row>
    <row r="134" spans="1:11" s="94" customFormat="1" ht="57.75" customHeight="1">
      <c r="A134" s="150" t="s">
        <v>711</v>
      </c>
      <c r="B134" s="983" t="s">
        <v>767</v>
      </c>
      <c r="C134" s="983"/>
      <c r="D134" s="983"/>
      <c r="E134" s="983"/>
      <c r="F134" s="983"/>
      <c r="G134" s="983"/>
      <c r="H134" s="983"/>
      <c r="I134" s="983"/>
      <c r="J134" s="983"/>
      <c r="K134" s="142"/>
    </row>
    <row r="135" spans="1:11" s="94" customFormat="1" ht="15" customHeight="1">
      <c r="A135" s="150"/>
      <c r="B135" s="143" t="s">
        <v>768</v>
      </c>
      <c r="C135" s="147"/>
      <c r="D135" s="147"/>
      <c r="E135" s="345"/>
      <c r="F135" s="345"/>
      <c r="G135" s="345"/>
      <c r="H135" s="345"/>
      <c r="I135" s="345"/>
      <c r="J135" s="345"/>
      <c r="K135" s="345"/>
    </row>
    <row r="136" spans="1:11" s="94" customFormat="1" ht="21.75" customHeight="1">
      <c r="A136" s="150" t="s">
        <v>719</v>
      </c>
      <c r="B136" s="982" t="s">
        <v>769</v>
      </c>
      <c r="C136" s="982"/>
      <c r="D136" s="982"/>
      <c r="E136" s="982"/>
      <c r="F136" s="982"/>
      <c r="G136" s="982"/>
      <c r="H136" s="982"/>
      <c r="I136" s="982"/>
      <c r="J136" s="982"/>
      <c r="K136" s="142"/>
    </row>
    <row r="137" spans="1:11" s="94" customFormat="1" ht="15" customHeight="1">
      <c r="A137" s="150"/>
      <c r="B137" s="143" t="s">
        <v>770</v>
      </c>
      <c r="C137" s="147"/>
      <c r="D137" s="147"/>
      <c r="E137" s="345"/>
      <c r="F137" s="345"/>
      <c r="G137" s="345"/>
      <c r="H137" s="345"/>
      <c r="I137" s="345"/>
      <c r="J137" s="345"/>
      <c r="K137" s="345"/>
    </row>
    <row r="138" spans="1:11" s="94" customFormat="1" ht="15" customHeight="1">
      <c r="A138" s="150" t="s">
        <v>728</v>
      </c>
      <c r="B138" s="850" t="s">
        <v>771</v>
      </c>
      <c r="C138" s="850"/>
      <c r="D138" s="850"/>
      <c r="E138" s="850"/>
      <c r="F138" s="850"/>
      <c r="G138" s="850"/>
      <c r="H138" s="850"/>
      <c r="I138" s="850"/>
      <c r="J138" s="850"/>
      <c r="K138" s="142"/>
    </row>
    <row r="139" spans="1:11" s="94" customFormat="1">
      <c r="A139" s="150"/>
      <c r="C139" s="345"/>
      <c r="D139" s="345"/>
      <c r="E139" s="345"/>
      <c r="F139" s="345"/>
      <c r="G139" s="345"/>
      <c r="H139" s="345"/>
      <c r="I139" s="345"/>
      <c r="J139" s="345"/>
      <c r="K139" s="345"/>
    </row>
    <row r="140" spans="1:11" s="94" customFormat="1">
      <c r="A140" s="105"/>
      <c r="B140" s="148" t="s">
        <v>772</v>
      </c>
      <c r="C140" s="149"/>
      <c r="D140" s="149"/>
      <c r="E140" s="149"/>
      <c r="F140" s="149"/>
      <c r="G140" s="149"/>
      <c r="H140" s="149"/>
      <c r="I140" s="149"/>
      <c r="J140" s="149"/>
      <c r="K140" s="149"/>
    </row>
    <row r="141" spans="1:11" s="94" customFormat="1" ht="32.25" customHeight="1">
      <c r="A141" s="150" t="s">
        <v>732</v>
      </c>
      <c r="B141" s="984" t="s">
        <v>773</v>
      </c>
      <c r="C141" s="984"/>
      <c r="D141" s="984"/>
      <c r="E141" s="984"/>
      <c r="F141" s="984"/>
      <c r="G141" s="984"/>
      <c r="H141" s="984"/>
      <c r="I141" s="984"/>
      <c r="J141" s="984"/>
      <c r="K141" s="142"/>
    </row>
    <row r="142" spans="1:11" s="94" customFormat="1" ht="35.25" customHeight="1">
      <c r="A142" s="150"/>
      <c r="B142" s="658" t="s">
        <v>774</v>
      </c>
      <c r="C142" s="658"/>
      <c r="D142" s="658"/>
      <c r="E142" s="658"/>
      <c r="F142" s="658"/>
      <c r="G142" s="658"/>
      <c r="H142" s="658"/>
      <c r="I142" s="658"/>
      <c r="J142" s="658"/>
      <c r="K142" s="142"/>
    </row>
    <row r="143" spans="1:11" s="94" customFormat="1" ht="29.25" customHeight="1">
      <c r="B143" s="101" t="s">
        <v>775</v>
      </c>
      <c r="C143" s="859" t="s">
        <v>776</v>
      </c>
      <c r="D143" s="859"/>
      <c r="E143" s="859"/>
      <c r="F143" s="859"/>
      <c r="G143" s="859"/>
      <c r="H143" s="859"/>
      <c r="I143" s="859"/>
      <c r="J143" s="859"/>
      <c r="K143" s="349"/>
    </row>
    <row r="144" spans="1:11" s="94" customFormat="1" ht="15" customHeight="1">
      <c r="B144" s="101" t="s">
        <v>775</v>
      </c>
      <c r="C144" s="658" t="s">
        <v>777</v>
      </c>
      <c r="D144" s="658"/>
      <c r="E144" s="658"/>
      <c r="F144" s="658"/>
      <c r="G144" s="658"/>
      <c r="H144" s="658"/>
      <c r="I144" s="658"/>
      <c r="J144" s="658"/>
      <c r="K144" s="151"/>
    </row>
    <row r="145" spans="1:12" s="94" customFormat="1" ht="15" customHeight="1">
      <c r="B145" s="101" t="s">
        <v>775</v>
      </c>
      <c r="C145" s="850" t="s">
        <v>778</v>
      </c>
      <c r="D145" s="850"/>
      <c r="E145" s="850"/>
      <c r="F145" s="850"/>
      <c r="G145" s="850"/>
      <c r="H145" s="850"/>
      <c r="I145" s="850"/>
      <c r="J145" s="850"/>
      <c r="K145" s="850"/>
    </row>
    <row r="146" spans="1:12" s="94" customFormat="1" ht="15" customHeight="1">
      <c r="B146" s="101" t="s">
        <v>775</v>
      </c>
      <c r="C146" s="859" t="s">
        <v>779</v>
      </c>
      <c r="D146" s="859"/>
      <c r="E146" s="859"/>
      <c r="F146" s="859"/>
      <c r="G146" s="859"/>
      <c r="H146" s="859"/>
      <c r="I146" s="859"/>
      <c r="J146" s="859"/>
      <c r="K146" s="142"/>
    </row>
    <row r="147" spans="1:12" s="94" customFormat="1" ht="15" customHeight="1">
      <c r="B147" s="658" t="s">
        <v>780</v>
      </c>
      <c r="C147" s="658"/>
      <c r="D147" s="658"/>
      <c r="E147" s="658"/>
      <c r="F147" s="658"/>
      <c r="G147" s="658"/>
      <c r="H147" s="658"/>
      <c r="I147" s="658"/>
      <c r="J147" s="658"/>
      <c r="K147" s="142"/>
    </row>
    <row r="148" spans="1:12" s="94" customFormat="1" ht="15" customHeight="1">
      <c r="B148" s="101" t="s">
        <v>775</v>
      </c>
      <c r="C148" s="118" t="s">
        <v>781</v>
      </c>
      <c r="D148" s="350"/>
      <c r="E148" s="350"/>
      <c r="F148" s="350"/>
      <c r="G148" s="350"/>
      <c r="H148" s="350"/>
      <c r="I148" s="350"/>
      <c r="J148" s="350"/>
      <c r="K148" s="142"/>
    </row>
    <row r="149" spans="1:12" s="94" customFormat="1" ht="15" customHeight="1">
      <c r="B149" s="152" t="s">
        <v>775</v>
      </c>
      <c r="C149" s="1106" t="s">
        <v>782</v>
      </c>
      <c r="D149" s="1106"/>
      <c r="E149" s="1106"/>
      <c r="F149" s="1106"/>
      <c r="G149" s="1106"/>
      <c r="H149" s="1106"/>
      <c r="I149" s="1106"/>
      <c r="J149" s="1106"/>
      <c r="K149" s="142"/>
    </row>
    <row r="150" spans="1:12" s="94" customFormat="1" ht="15" customHeight="1">
      <c r="B150" s="152" t="s">
        <v>775</v>
      </c>
      <c r="C150" s="372" t="s">
        <v>783</v>
      </c>
      <c r="D150" s="372"/>
      <c r="E150" s="372"/>
      <c r="F150" s="372"/>
      <c r="G150" s="372"/>
      <c r="H150" s="372"/>
      <c r="I150" s="372"/>
      <c r="J150" s="372"/>
      <c r="K150" s="142"/>
    </row>
    <row r="151" spans="1:12" s="94" customFormat="1" ht="27" customHeight="1">
      <c r="B151" s="152" t="s">
        <v>775</v>
      </c>
      <c r="C151" s="986" t="s">
        <v>784</v>
      </c>
      <c r="D151" s="986"/>
      <c r="E151" s="986"/>
      <c r="F151" s="986"/>
      <c r="G151" s="986"/>
      <c r="H151" s="986"/>
      <c r="I151" s="986"/>
      <c r="J151" s="986"/>
      <c r="K151" s="142"/>
    </row>
    <row r="152" spans="1:12" s="94" customFormat="1">
      <c r="A152" s="145"/>
    </row>
    <row r="153" spans="1:12" s="94" customFormat="1">
      <c r="A153" s="150" t="s">
        <v>736</v>
      </c>
      <c r="B153" s="862" t="s">
        <v>785</v>
      </c>
      <c r="C153" s="862"/>
      <c r="D153" s="862"/>
      <c r="E153" s="862"/>
      <c r="F153" s="862"/>
      <c r="G153" s="862"/>
      <c r="H153" s="862"/>
      <c r="I153" s="862"/>
      <c r="J153" s="862"/>
      <c r="K153" s="862"/>
    </row>
    <row r="154" spans="1:12" s="94" customFormat="1" ht="59.25" customHeight="1">
      <c r="A154" s="101"/>
      <c r="B154" s="987" t="s">
        <v>786</v>
      </c>
      <c r="C154" s="987"/>
      <c r="D154" s="987"/>
      <c r="E154" s="987"/>
      <c r="F154" s="987"/>
      <c r="G154" s="987"/>
      <c r="H154" s="987"/>
      <c r="I154" s="987"/>
      <c r="J154" s="987"/>
      <c r="K154" s="142"/>
    </row>
    <row r="155" spans="1:12" s="94" customFormat="1">
      <c r="B155" s="472" t="s">
        <v>787</v>
      </c>
      <c r="C155" s="472"/>
      <c r="D155" s="472"/>
      <c r="E155" s="472"/>
      <c r="F155" s="472"/>
    </row>
    <row r="156" spans="1:12" s="94" customFormat="1" ht="18" customHeight="1">
      <c r="B156" s="101"/>
      <c r="C156" s="345"/>
      <c r="D156" s="345"/>
      <c r="E156" s="345"/>
      <c r="F156" s="345"/>
      <c r="G156" s="345"/>
      <c r="H156" s="345"/>
      <c r="I156" s="345"/>
      <c r="J156" s="345"/>
      <c r="K156" s="142"/>
    </row>
    <row r="157" spans="1:12" s="94" customFormat="1" ht="14.25">
      <c r="A157" s="373" t="s">
        <v>788</v>
      </c>
      <c r="B157" s="141"/>
      <c r="C157" s="141"/>
      <c r="D157" s="141"/>
      <c r="E157" s="141"/>
      <c r="F157" s="141"/>
      <c r="G157" s="141"/>
      <c r="H157" s="141"/>
      <c r="I157" s="141"/>
      <c r="J157" s="141"/>
      <c r="K157" s="141"/>
    </row>
    <row r="158" spans="1:12" s="94" customFormat="1" ht="12" customHeight="1">
      <c r="B158" s="152"/>
      <c r="C158" s="351"/>
      <c r="D158" s="352"/>
      <c r="E158" s="352"/>
      <c r="F158" s="352"/>
      <c r="G158" s="352"/>
      <c r="H158" s="352"/>
      <c r="I158" s="352"/>
      <c r="J158" s="352"/>
      <c r="K158" s="142"/>
    </row>
    <row r="159" spans="1:12" ht="12">
      <c r="B159" s="162"/>
      <c r="C159" s="162"/>
      <c r="D159" s="162"/>
      <c r="E159" s="162"/>
      <c r="F159" s="163"/>
      <c r="G159" s="164"/>
      <c r="H159" s="161"/>
      <c r="I159" s="161"/>
      <c r="J159" s="160"/>
      <c r="K159" s="159"/>
      <c r="L159" s="159"/>
    </row>
    <row r="160" spans="1:12" ht="13.5" thickBot="1">
      <c r="A160" s="98" t="s">
        <v>789</v>
      </c>
      <c r="B160" s="866" t="s">
        <v>790</v>
      </c>
      <c r="C160" s="866"/>
      <c r="D160" s="866"/>
      <c r="E160" s="866"/>
      <c r="F160" s="866"/>
      <c r="G160" s="866"/>
      <c r="H160" s="866"/>
      <c r="I160" s="866"/>
    </row>
    <row r="161" spans="1:11" ht="12.75">
      <c r="A161" s="98"/>
      <c r="B161" s="499"/>
      <c r="C161" s="499"/>
      <c r="D161" s="499"/>
      <c r="E161" s="499"/>
      <c r="F161" s="499"/>
      <c r="G161" s="499"/>
      <c r="H161" s="499"/>
      <c r="I161" s="499"/>
    </row>
    <row r="162" spans="1:11" s="165" customFormat="1" ht="12.75">
      <c r="A162" s="553"/>
      <c r="B162" s="554" t="s">
        <v>1076</v>
      </c>
      <c r="C162" s="555"/>
      <c r="D162" s="555"/>
      <c r="E162" s="555"/>
      <c r="F162" s="555"/>
      <c r="G162" s="555"/>
      <c r="H162" s="555"/>
      <c r="I162" s="555"/>
    </row>
    <row r="163" spans="1:11" s="165" customFormat="1" ht="12.75">
      <c r="A163" s="553"/>
      <c r="B163" s="556" t="s">
        <v>1077</v>
      </c>
      <c r="C163" s="555"/>
      <c r="D163" s="555"/>
      <c r="E163" s="555"/>
      <c r="F163" s="555"/>
      <c r="G163" s="555"/>
      <c r="H163" s="555"/>
      <c r="I163" s="555"/>
    </row>
    <row r="164" spans="1:11" s="165" customFormat="1" ht="12.75">
      <c r="A164" s="553"/>
      <c r="C164" s="555"/>
      <c r="D164" s="555"/>
      <c r="E164" s="555"/>
      <c r="F164" s="555"/>
      <c r="G164" s="555"/>
      <c r="H164" s="555"/>
      <c r="I164" s="555"/>
    </row>
    <row r="165" spans="1:11" s="165" customFormat="1" ht="12.75">
      <c r="A165" s="553"/>
      <c r="B165" s="556"/>
      <c r="C165" s="555"/>
      <c r="D165" s="555"/>
      <c r="E165" s="555"/>
      <c r="F165" s="555"/>
      <c r="G165" s="555"/>
      <c r="H165" s="555"/>
      <c r="I165" s="555"/>
    </row>
    <row r="166" spans="1:11" s="165" customFormat="1" ht="12.75" customHeight="1">
      <c r="A166" s="106" t="s">
        <v>686</v>
      </c>
      <c r="B166" s="877" t="s">
        <v>791</v>
      </c>
      <c r="C166" s="877"/>
      <c r="D166" s="877"/>
      <c r="E166" s="877"/>
      <c r="F166" s="877"/>
      <c r="G166" s="877"/>
      <c r="H166" s="877"/>
      <c r="I166" s="877"/>
      <c r="J166" s="877"/>
      <c r="K166" s="877"/>
    </row>
    <row r="167" spans="1:11" s="165" customFormat="1">
      <c r="H167" s="166"/>
      <c r="I167" s="166"/>
      <c r="K167" s="166"/>
    </row>
    <row r="168" spans="1:11" s="165" customFormat="1" ht="13.9" customHeight="1" thickBot="1">
      <c r="G168" s="167"/>
      <c r="H168" s="844" t="s">
        <v>792</v>
      </c>
      <c r="I168" s="844"/>
      <c r="J168" s="168"/>
      <c r="K168" s="169"/>
    </row>
    <row r="169" spans="1:11" s="165" customFormat="1" ht="13.5" customHeight="1" thickBot="1">
      <c r="B169" s="827" t="s">
        <v>793</v>
      </c>
      <c r="C169" s="828"/>
      <c r="D169" s="829"/>
      <c r="E169" s="170" t="s">
        <v>794</v>
      </c>
      <c r="F169" s="171" t="s">
        <v>795</v>
      </c>
      <c r="G169" s="171" t="s">
        <v>796</v>
      </c>
      <c r="H169" s="171" t="s">
        <v>797</v>
      </c>
      <c r="I169" s="172" t="s">
        <v>798</v>
      </c>
      <c r="J169" s="169"/>
    </row>
    <row r="170" spans="1:11" s="165" customFormat="1" ht="29.25" customHeight="1">
      <c r="B170" s="989" t="s">
        <v>799</v>
      </c>
      <c r="C170" s="990"/>
      <c r="D170" s="991"/>
      <c r="E170" s="375">
        <f>Anhang!E169</f>
        <v>0</v>
      </c>
      <c r="F170" s="375">
        <f>Anhang!F169</f>
        <v>0</v>
      </c>
      <c r="G170" s="375">
        <f>Anhang!G169</f>
        <v>0</v>
      </c>
      <c r="H170" s="375">
        <f>Anhang!H169</f>
        <v>0</v>
      </c>
      <c r="I170" s="316">
        <f>E170+F170-G170-H170</f>
        <v>0</v>
      </c>
      <c r="J170" s="169"/>
    </row>
    <row r="171" spans="1:11" s="165" customFormat="1" ht="13.5" customHeight="1">
      <c r="B171" s="789" t="s">
        <v>800</v>
      </c>
      <c r="C171" s="790"/>
      <c r="D171" s="791"/>
      <c r="E171" s="375">
        <f>Anhang!E170</f>
        <v>23</v>
      </c>
      <c r="F171" s="375">
        <f>Anhang!F170</f>
        <v>0</v>
      </c>
      <c r="G171" s="375">
        <f>Anhang!G170</f>
        <v>0</v>
      </c>
      <c r="H171" s="375">
        <f>Anhang!H170</f>
        <v>0</v>
      </c>
      <c r="I171" s="316">
        <f t="shared" ref="I171:I172" si="0">E171+F171-G171-H171</f>
        <v>23</v>
      </c>
      <c r="J171" s="169"/>
    </row>
    <row r="172" spans="1:11" s="165" customFormat="1" ht="13.5" customHeight="1" thickBot="1">
      <c r="B172" s="174" t="s">
        <v>801</v>
      </c>
      <c r="C172" s="134"/>
      <c r="D172" s="175"/>
      <c r="E172" s="375">
        <f>Anhang!E171</f>
        <v>0</v>
      </c>
      <c r="F172" s="375">
        <f>Anhang!F171</f>
        <v>0</v>
      </c>
      <c r="G172" s="375">
        <f>Anhang!G171</f>
        <v>0</v>
      </c>
      <c r="H172" s="375">
        <f>Anhang!H171</f>
        <v>0</v>
      </c>
      <c r="I172" s="316">
        <f t="shared" si="0"/>
        <v>0</v>
      </c>
      <c r="J172" s="169"/>
    </row>
    <row r="173" spans="1:11" s="165" customFormat="1" ht="13.5" customHeight="1" thickBot="1">
      <c r="B173" s="874" t="s">
        <v>802</v>
      </c>
      <c r="C173" s="875"/>
      <c r="D173" s="876"/>
      <c r="E173" s="378">
        <f>SUM(E170:E172)</f>
        <v>23</v>
      </c>
      <c r="F173" s="378">
        <f>SUM(F170:F172)</f>
        <v>0</v>
      </c>
      <c r="G173" s="378">
        <f>SUM(G170:G172)</f>
        <v>0</v>
      </c>
      <c r="H173" s="378">
        <f>SUM(H170:H172)</f>
        <v>0</v>
      </c>
      <c r="I173" s="478">
        <f>SUM(I170:I172)</f>
        <v>23</v>
      </c>
      <c r="J173" s="169"/>
    </row>
    <row r="174" spans="1:11" s="165" customFormat="1" ht="13.5" customHeight="1" thickBot="1">
      <c r="B174" s="837"/>
      <c r="C174" s="837"/>
      <c r="D174" s="838"/>
      <c r="E174" s="177"/>
      <c r="F174" s="178"/>
      <c r="G174" s="178"/>
      <c r="H174" s="178"/>
      <c r="I174" s="177"/>
      <c r="J174" s="169"/>
    </row>
    <row r="175" spans="1:11" s="165" customFormat="1" ht="15" customHeight="1" thickBot="1">
      <c r="B175" s="827" t="s">
        <v>803</v>
      </c>
      <c r="C175" s="828"/>
      <c r="D175" s="829"/>
      <c r="E175" s="170" t="s">
        <v>794</v>
      </c>
      <c r="F175" s="171" t="s">
        <v>795</v>
      </c>
      <c r="G175" s="171" t="s">
        <v>796</v>
      </c>
      <c r="H175" s="171" t="s">
        <v>797</v>
      </c>
      <c r="I175" s="172" t="s">
        <v>798</v>
      </c>
      <c r="J175" s="169"/>
    </row>
    <row r="176" spans="1:11" s="165" customFormat="1" ht="15" customHeight="1">
      <c r="B176" s="989" t="s">
        <v>799</v>
      </c>
      <c r="C176" s="990"/>
      <c r="D176" s="991"/>
      <c r="E176" s="375">
        <f>Anhang!E175</f>
        <v>23</v>
      </c>
      <c r="F176" s="375">
        <f>Anhang!F175</f>
        <v>0</v>
      </c>
      <c r="G176" s="375">
        <f>Anhang!G175</f>
        <v>0</v>
      </c>
      <c r="H176" s="375">
        <f>Anhang!H175</f>
        <v>0</v>
      </c>
      <c r="I176" s="316">
        <f>E176+F176-G176-H176</f>
        <v>23</v>
      </c>
      <c r="J176" s="169"/>
    </row>
    <row r="177" spans="1:11" s="165" customFormat="1" ht="15" customHeight="1">
      <c r="B177" s="789" t="s">
        <v>800</v>
      </c>
      <c r="C177" s="790"/>
      <c r="D177" s="791"/>
      <c r="E177" s="375">
        <f>Anhang!E176</f>
        <v>0</v>
      </c>
      <c r="F177" s="375">
        <f>Anhang!F176</f>
        <v>0</v>
      </c>
      <c r="G177" s="375">
        <f>Anhang!G176</f>
        <v>0</v>
      </c>
      <c r="H177" s="375">
        <f>Anhang!H176</f>
        <v>0</v>
      </c>
      <c r="I177" s="316">
        <f t="shared" ref="I177:I178" si="1">E177+F177-G177-H177</f>
        <v>0</v>
      </c>
      <c r="J177" s="169"/>
    </row>
    <row r="178" spans="1:11" s="165" customFormat="1" ht="15" customHeight="1" thickBot="1">
      <c r="B178" s="174" t="s">
        <v>801</v>
      </c>
      <c r="C178" s="134"/>
      <c r="D178" s="175"/>
      <c r="E178" s="375">
        <f>Anhang!E177</f>
        <v>23</v>
      </c>
      <c r="F178" s="375">
        <f>Anhang!F177</f>
        <v>0</v>
      </c>
      <c r="G178" s="375">
        <f>Anhang!G177</f>
        <v>0</v>
      </c>
      <c r="H178" s="375">
        <f>Anhang!H177</f>
        <v>0</v>
      </c>
      <c r="I178" s="316">
        <f t="shared" si="1"/>
        <v>23</v>
      </c>
      <c r="J178" s="169"/>
    </row>
    <row r="179" spans="1:11" s="165" customFormat="1" ht="15" customHeight="1" thickBot="1">
      <c r="B179" s="845" t="s">
        <v>802</v>
      </c>
      <c r="C179" s="846"/>
      <c r="D179" s="847"/>
      <c r="E179" s="378">
        <f>SUM(E176:E178)</f>
        <v>46</v>
      </c>
      <c r="F179" s="378">
        <f>SUM(F176:F178)</f>
        <v>0</v>
      </c>
      <c r="G179" s="378">
        <f>SUM(G176:G178)</f>
        <v>0</v>
      </c>
      <c r="H179" s="378">
        <f>SUM(H176:H178)</f>
        <v>0</v>
      </c>
      <c r="I179" s="478">
        <f>SUM(I176:I178)</f>
        <v>46</v>
      </c>
      <c r="J179" s="169"/>
    </row>
    <row r="180" spans="1:11" s="165" customFormat="1" ht="15" customHeight="1">
      <c r="B180" s="837"/>
      <c r="C180" s="837"/>
      <c r="D180" s="838"/>
      <c r="E180" s="178"/>
      <c r="F180" s="177"/>
      <c r="G180" s="178"/>
      <c r="H180" s="178"/>
      <c r="I180" s="178"/>
      <c r="J180" s="169"/>
    </row>
    <row r="181" spans="1:11" s="165" customFormat="1" ht="15" customHeight="1" thickBot="1">
      <c r="B181" s="837"/>
      <c r="C181" s="837"/>
      <c r="D181" s="838"/>
      <c r="E181" s="178"/>
      <c r="F181" s="177"/>
      <c r="G181" s="178"/>
      <c r="H181" s="178"/>
      <c r="I181" s="178"/>
      <c r="J181" s="169"/>
    </row>
    <row r="182" spans="1:11" s="165" customFormat="1" ht="15" customHeight="1" thickBot="1">
      <c r="B182" s="827" t="s">
        <v>804</v>
      </c>
      <c r="C182" s="828"/>
      <c r="D182" s="829"/>
      <c r="E182" s="170" t="s">
        <v>794</v>
      </c>
      <c r="F182" s="172" t="s">
        <v>798</v>
      </c>
      <c r="G182" s="178"/>
      <c r="H182" s="178"/>
      <c r="I182" s="178"/>
      <c r="J182" s="169"/>
    </row>
    <row r="183" spans="1:11" s="165" customFormat="1" ht="15" customHeight="1">
      <c r="B183" s="989" t="s">
        <v>799</v>
      </c>
      <c r="C183" s="990"/>
      <c r="D183" s="991"/>
      <c r="E183" s="180">
        <f>E170-E176</f>
        <v>-23</v>
      </c>
      <c r="F183" s="179">
        <f>I170-I176</f>
        <v>-23</v>
      </c>
      <c r="G183" s="178"/>
      <c r="H183" s="178"/>
      <c r="I183" s="178"/>
      <c r="J183" s="169"/>
    </row>
    <row r="184" spans="1:11" s="165" customFormat="1" ht="15" customHeight="1">
      <c r="B184" s="789" t="s">
        <v>800</v>
      </c>
      <c r="C184" s="790"/>
      <c r="D184" s="791"/>
      <c r="E184" s="173">
        <f>E171-E177</f>
        <v>23</v>
      </c>
      <c r="F184" s="179">
        <f>I171-I177</f>
        <v>23</v>
      </c>
      <c r="G184" s="178"/>
      <c r="H184" s="178"/>
      <c r="I184" s="178"/>
      <c r="J184" s="169"/>
    </row>
    <row r="185" spans="1:11" s="165" customFormat="1" ht="15" customHeight="1" thickBot="1">
      <c r="B185" s="174" t="s">
        <v>801</v>
      </c>
      <c r="C185" s="379"/>
      <c r="D185" s="380"/>
      <c r="E185" s="181">
        <f>E172-E178</f>
        <v>-23</v>
      </c>
      <c r="F185" s="182">
        <f>I172-I178</f>
        <v>-23</v>
      </c>
      <c r="G185" s="183"/>
      <c r="H185" s="183"/>
      <c r="I185" s="183"/>
      <c r="J185" s="169"/>
    </row>
    <row r="186" spans="1:11" s="165" customFormat="1" ht="15" customHeight="1" thickBot="1">
      <c r="B186" s="845" t="s">
        <v>802</v>
      </c>
      <c r="C186" s="846"/>
      <c r="D186" s="847"/>
      <c r="E186" s="378">
        <f>SUM(E183:E185)</f>
        <v>-23</v>
      </c>
      <c r="F186" s="378">
        <f>SUM(F183:F185)</f>
        <v>-23</v>
      </c>
      <c r="G186" s="178"/>
      <c r="H186" s="178"/>
      <c r="I186" s="178"/>
      <c r="J186" s="169"/>
    </row>
    <row r="187" spans="1:11" s="165" customFormat="1">
      <c r="B187" s="353"/>
      <c r="C187" s="353"/>
      <c r="D187" s="353"/>
      <c r="E187" s="479"/>
      <c r="F187" s="479"/>
      <c r="G187" s="178"/>
      <c r="H187" s="178"/>
      <c r="I187" s="178"/>
      <c r="J187" s="169"/>
    </row>
    <row r="188" spans="1:11" s="165" customFormat="1">
      <c r="A188" s="106" t="s">
        <v>688</v>
      </c>
      <c r="B188" s="877" t="s">
        <v>805</v>
      </c>
      <c r="C188" s="877"/>
      <c r="D188" s="877"/>
      <c r="E188" s="877"/>
      <c r="F188" s="877"/>
      <c r="G188" s="877"/>
      <c r="H188" s="877"/>
      <c r="I188" s="877"/>
      <c r="J188" s="877"/>
      <c r="K188" s="877"/>
    </row>
    <row r="189" spans="1:11" s="165" customFormat="1">
      <c r="H189" s="166"/>
      <c r="I189" s="166"/>
      <c r="K189" s="166"/>
    </row>
    <row r="190" spans="1:11" s="165" customFormat="1" ht="12" thickBot="1">
      <c r="G190" s="167"/>
      <c r="H190" s="844" t="s">
        <v>792</v>
      </c>
      <c r="I190" s="844"/>
      <c r="J190" s="168"/>
      <c r="K190" s="169"/>
    </row>
    <row r="191" spans="1:11" s="165" customFormat="1" ht="12" thickBot="1">
      <c r="B191" s="827" t="s">
        <v>793</v>
      </c>
      <c r="C191" s="828"/>
      <c r="D191" s="829"/>
      <c r="E191" s="170" t="s">
        <v>794</v>
      </c>
      <c r="F191" s="171" t="s">
        <v>795</v>
      </c>
      <c r="G191" s="171" t="s">
        <v>796</v>
      </c>
      <c r="H191" s="171" t="s">
        <v>797</v>
      </c>
      <c r="I191" s="480" t="s">
        <v>798</v>
      </c>
      <c r="J191" s="169"/>
    </row>
    <row r="192" spans="1:11" s="165" customFormat="1" ht="15" customHeight="1">
      <c r="B192" s="830" t="s">
        <v>806</v>
      </c>
      <c r="C192" s="831"/>
      <c r="D192" s="832"/>
      <c r="E192" s="375">
        <f>Anhang!E191</f>
        <v>18220</v>
      </c>
      <c r="F192" s="375">
        <f>Anhang!F191</f>
        <v>2964</v>
      </c>
      <c r="G192" s="375">
        <f>Anhang!G191</f>
        <v>0</v>
      </c>
      <c r="H192" s="375">
        <f>Anhang!H191</f>
        <v>0</v>
      </c>
      <c r="I192" s="377">
        <f>E192+F192-G192-H192</f>
        <v>21184</v>
      </c>
      <c r="J192" s="169"/>
    </row>
    <row r="193" spans="2:10" s="165" customFormat="1" ht="15" customHeight="1">
      <c r="B193" s="769" t="s">
        <v>807</v>
      </c>
      <c r="C193" s="770"/>
      <c r="D193" s="771"/>
      <c r="E193" s="375">
        <f>Anhang!E192</f>
        <v>20286</v>
      </c>
      <c r="F193" s="375">
        <f>Anhang!F192</f>
        <v>0</v>
      </c>
      <c r="G193" s="375">
        <f>Anhang!G192</f>
        <v>0</v>
      </c>
      <c r="H193" s="375">
        <f>Anhang!H192</f>
        <v>0</v>
      </c>
      <c r="I193" s="377">
        <f>E193+F193-G193-H193</f>
        <v>20286</v>
      </c>
      <c r="J193" s="169"/>
    </row>
    <row r="194" spans="2:10" s="165" customFormat="1" ht="15" customHeight="1">
      <c r="B194" s="769" t="s">
        <v>808</v>
      </c>
      <c r="C194" s="770"/>
      <c r="D194" s="771"/>
      <c r="E194" s="375">
        <f>Anhang!E193</f>
        <v>6379</v>
      </c>
      <c r="F194" s="375">
        <f>Anhang!F193</f>
        <v>124</v>
      </c>
      <c r="G194" s="375">
        <f>Anhang!G193</f>
        <v>176</v>
      </c>
      <c r="H194" s="375">
        <f>Anhang!H193</f>
        <v>0</v>
      </c>
      <c r="I194" s="377">
        <f>E194+F194-G194-H194</f>
        <v>6327</v>
      </c>
      <c r="J194" s="169"/>
    </row>
    <row r="195" spans="2:10" s="165" customFormat="1" ht="15" customHeight="1" thickBot="1">
      <c r="B195" s="789" t="s">
        <v>809</v>
      </c>
      <c r="C195" s="790"/>
      <c r="D195" s="791"/>
      <c r="E195" s="375">
        <f>Anhang!E194</f>
        <v>0</v>
      </c>
      <c r="F195" s="375">
        <f>Anhang!F194</f>
        <v>0</v>
      </c>
      <c r="G195" s="375">
        <f>Anhang!G194</f>
        <v>0</v>
      </c>
      <c r="H195" s="375">
        <f>Anhang!H194</f>
        <v>0</v>
      </c>
      <c r="I195" s="481">
        <f>E195+F195-G195-H195</f>
        <v>0</v>
      </c>
      <c r="J195" s="169"/>
    </row>
    <row r="196" spans="2:10" s="165" customFormat="1" ht="15" customHeight="1" thickBot="1">
      <c r="B196" s="839" t="s">
        <v>810</v>
      </c>
      <c r="C196" s="840"/>
      <c r="D196" s="841"/>
      <c r="E196" s="378">
        <f>SUM(E192:E195)</f>
        <v>44885</v>
      </c>
      <c r="F196" s="381">
        <f>SUM(F192:F195)</f>
        <v>3088</v>
      </c>
      <c r="G196" s="381">
        <f>SUM(G192:G195)</f>
        <v>176</v>
      </c>
      <c r="H196" s="381">
        <f>SUM(H192:H195)</f>
        <v>0</v>
      </c>
      <c r="I196" s="482">
        <f>SUM(I192:I195)</f>
        <v>47797</v>
      </c>
      <c r="J196" s="169"/>
    </row>
    <row r="197" spans="2:10" s="165" customFormat="1" ht="15" customHeight="1" thickBot="1">
      <c r="B197" s="837"/>
      <c r="C197" s="837"/>
      <c r="D197" s="838"/>
      <c r="E197" s="177"/>
      <c r="F197" s="178"/>
      <c r="G197" s="178"/>
      <c r="H197" s="178"/>
      <c r="I197" s="177"/>
      <c r="J197" s="169"/>
    </row>
    <row r="198" spans="2:10" s="165" customFormat="1" ht="15" customHeight="1" thickBot="1">
      <c r="B198" s="827" t="s">
        <v>811</v>
      </c>
      <c r="C198" s="828"/>
      <c r="D198" s="829"/>
      <c r="E198" s="170" t="s">
        <v>794</v>
      </c>
      <c r="F198" s="171" t="s">
        <v>795</v>
      </c>
      <c r="G198" s="171" t="s">
        <v>796</v>
      </c>
      <c r="H198" s="171" t="s">
        <v>797</v>
      </c>
      <c r="I198" s="172" t="s">
        <v>798</v>
      </c>
      <c r="J198" s="169"/>
    </row>
    <row r="199" spans="2:10" s="165" customFormat="1" ht="15" customHeight="1">
      <c r="B199" s="830" t="s">
        <v>806</v>
      </c>
      <c r="C199" s="831"/>
      <c r="D199" s="832"/>
      <c r="E199" s="375">
        <f>Anhang!E198</f>
        <v>3135</v>
      </c>
      <c r="F199" s="375">
        <f>Anhang!F198</f>
        <v>723</v>
      </c>
      <c r="G199" s="375">
        <f>Anhang!G198</f>
        <v>0</v>
      </c>
      <c r="H199" s="375">
        <f>Anhang!H198</f>
        <v>0</v>
      </c>
      <c r="I199" s="384">
        <f>E199+F199-G199-H199</f>
        <v>3858</v>
      </c>
      <c r="J199" s="169"/>
    </row>
    <row r="200" spans="2:10" s="165" customFormat="1" ht="15" customHeight="1">
      <c r="B200" s="769" t="s">
        <v>807</v>
      </c>
      <c r="C200" s="770"/>
      <c r="D200" s="771"/>
      <c r="E200" s="375">
        <f>Anhang!E199</f>
        <v>17900</v>
      </c>
      <c r="F200" s="375">
        <f>Anhang!F199</f>
        <v>120</v>
      </c>
      <c r="G200" s="375">
        <f>Anhang!G199</f>
        <v>0</v>
      </c>
      <c r="H200" s="375">
        <f>Anhang!H199</f>
        <v>0</v>
      </c>
      <c r="I200" s="377">
        <f>E200+F200-G200-H200</f>
        <v>18020</v>
      </c>
      <c r="J200" s="169"/>
    </row>
    <row r="201" spans="2:10" s="165" customFormat="1" ht="15" customHeight="1">
      <c r="B201" s="769" t="s">
        <v>808</v>
      </c>
      <c r="C201" s="770"/>
      <c r="D201" s="771"/>
      <c r="E201" s="375">
        <f>Anhang!E200</f>
        <v>5289</v>
      </c>
      <c r="F201" s="375">
        <f>Anhang!F200</f>
        <v>220</v>
      </c>
      <c r="G201" s="375">
        <f>Anhang!G200</f>
        <v>176</v>
      </c>
      <c r="H201" s="375">
        <f>Anhang!H200</f>
        <v>0</v>
      </c>
      <c r="I201" s="377">
        <f>E201+F201-G201-H201</f>
        <v>5333</v>
      </c>
      <c r="J201" s="169"/>
    </row>
    <row r="202" spans="2:10" s="165" customFormat="1" ht="15" customHeight="1" thickBot="1">
      <c r="B202" s="789" t="s">
        <v>809</v>
      </c>
      <c r="C202" s="790"/>
      <c r="D202" s="791"/>
      <c r="E202" s="375">
        <f>Anhang!E201</f>
        <v>0</v>
      </c>
      <c r="F202" s="375">
        <f>Anhang!F201</f>
        <v>0</v>
      </c>
      <c r="G202" s="375">
        <f>Anhang!G201</f>
        <v>0</v>
      </c>
      <c r="H202" s="375">
        <f>Anhang!H201</f>
        <v>0</v>
      </c>
      <c r="I202" s="179">
        <f>E202+F202-G202-H202</f>
        <v>0</v>
      </c>
      <c r="J202" s="169"/>
    </row>
    <row r="203" spans="2:10" s="165" customFormat="1" ht="15" customHeight="1" thickBot="1">
      <c r="B203" s="839" t="s">
        <v>810</v>
      </c>
      <c r="C203" s="840"/>
      <c r="D203" s="841"/>
      <c r="E203" s="378">
        <f>SUM(E199:E202)</f>
        <v>26324</v>
      </c>
      <c r="F203" s="378">
        <f>SUM(F199:F202)</f>
        <v>1063</v>
      </c>
      <c r="G203" s="378">
        <f>SUM(G199:G202)</f>
        <v>176</v>
      </c>
      <c r="H203" s="378">
        <f>SUM(H199:H202)</f>
        <v>0</v>
      </c>
      <c r="I203" s="478">
        <f>SUM(I199:I202)</f>
        <v>27211</v>
      </c>
      <c r="J203" s="169"/>
    </row>
    <row r="204" spans="2:10" s="165" customFormat="1" ht="15" customHeight="1">
      <c r="B204" s="837"/>
      <c r="C204" s="837"/>
      <c r="D204" s="838"/>
      <c r="E204" s="178"/>
      <c r="F204" s="177"/>
      <c r="G204" s="178"/>
      <c r="H204" s="178"/>
      <c r="I204" s="178"/>
      <c r="J204" s="169"/>
    </row>
    <row r="205" spans="2:10" s="165" customFormat="1" ht="15" customHeight="1" thickBot="1">
      <c r="B205" s="837"/>
      <c r="C205" s="837"/>
      <c r="D205" s="838"/>
      <c r="E205" s="178"/>
      <c r="F205" s="177"/>
      <c r="G205" s="178"/>
      <c r="H205" s="178"/>
      <c r="I205" s="178"/>
      <c r="J205" s="169"/>
    </row>
    <row r="206" spans="2:10" s="165" customFormat="1" ht="15" customHeight="1" thickBot="1">
      <c r="B206" s="827" t="s">
        <v>812</v>
      </c>
      <c r="C206" s="828"/>
      <c r="D206" s="829"/>
      <c r="E206" s="170" t="s">
        <v>794</v>
      </c>
      <c r="F206" s="172" t="s">
        <v>798</v>
      </c>
      <c r="G206" s="178"/>
      <c r="H206" s="178"/>
      <c r="I206" s="178"/>
      <c r="J206" s="169"/>
    </row>
    <row r="207" spans="2:10" s="165" customFormat="1" ht="15" customHeight="1">
      <c r="B207" s="830" t="s">
        <v>806</v>
      </c>
      <c r="C207" s="831"/>
      <c r="D207" s="832"/>
      <c r="E207" s="180">
        <f>E192-E199</f>
        <v>15085</v>
      </c>
      <c r="F207" s="179">
        <f>I192-I199</f>
        <v>17326</v>
      </c>
      <c r="G207" s="178"/>
      <c r="H207" s="178"/>
      <c r="I207" s="178"/>
      <c r="J207" s="169"/>
    </row>
    <row r="208" spans="2:10" s="165" customFormat="1" ht="15" customHeight="1">
      <c r="B208" s="769" t="s">
        <v>807</v>
      </c>
      <c r="C208" s="770"/>
      <c r="D208" s="771"/>
      <c r="E208" s="180">
        <f>E193-E200</f>
        <v>2386</v>
      </c>
      <c r="F208" s="179">
        <f>I193-I200</f>
        <v>2266</v>
      </c>
      <c r="G208" s="178"/>
      <c r="H208" s="178"/>
      <c r="I208" s="178"/>
      <c r="J208" s="169"/>
    </row>
    <row r="209" spans="2:11" s="165" customFormat="1" ht="15" customHeight="1">
      <c r="B209" s="769" t="s">
        <v>808</v>
      </c>
      <c r="C209" s="770"/>
      <c r="D209" s="771"/>
      <c r="E209" s="180">
        <f>E194-E201</f>
        <v>1090</v>
      </c>
      <c r="F209" s="179">
        <f>I194-I201</f>
        <v>994</v>
      </c>
      <c r="G209" s="178"/>
      <c r="H209" s="178"/>
      <c r="I209" s="178"/>
      <c r="J209" s="169"/>
    </row>
    <row r="210" spans="2:11" s="165" customFormat="1" ht="15" customHeight="1" thickBot="1">
      <c r="B210" s="789" t="s">
        <v>809</v>
      </c>
      <c r="C210" s="790"/>
      <c r="D210" s="791"/>
      <c r="E210" s="176">
        <f>E195-E202</f>
        <v>0</v>
      </c>
      <c r="F210" s="179">
        <f>I195-I202</f>
        <v>0</v>
      </c>
      <c r="G210" s="178"/>
      <c r="H210" s="178"/>
      <c r="I210" s="178"/>
      <c r="J210" s="169"/>
    </row>
    <row r="211" spans="2:11" s="165" customFormat="1" ht="15" customHeight="1" thickBot="1">
      <c r="B211" s="839" t="s">
        <v>810</v>
      </c>
      <c r="C211" s="840"/>
      <c r="D211" s="841"/>
      <c r="E211" s="378">
        <f>SUM(E207:E210)</f>
        <v>18561</v>
      </c>
      <c r="F211" s="382">
        <f>SUM(F207:F210)</f>
        <v>20586</v>
      </c>
      <c r="G211" s="178"/>
      <c r="H211" s="178"/>
      <c r="I211" s="178"/>
      <c r="J211" s="169"/>
    </row>
    <row r="212" spans="2:11" s="165" customFormat="1">
      <c r="E212" s="177"/>
      <c r="F212" s="177"/>
      <c r="G212" s="177"/>
      <c r="H212" s="169"/>
      <c r="I212" s="169"/>
      <c r="J212" s="169"/>
      <c r="K212" s="169"/>
    </row>
    <row r="213" spans="2:11">
      <c r="H213" s="1107"/>
      <c r="I213" s="1107"/>
    </row>
    <row r="214" spans="2:11">
      <c r="B214" s="883" t="s">
        <v>813</v>
      </c>
      <c r="C214" s="883"/>
      <c r="D214" s="883"/>
      <c r="E214" s="883"/>
      <c r="F214" s="883"/>
      <c r="G214" s="883"/>
      <c r="H214" s="883"/>
      <c r="I214" s="883"/>
      <c r="J214" s="883"/>
    </row>
    <row r="216" spans="2:11">
      <c r="B216" s="873" t="s">
        <v>814</v>
      </c>
      <c r="C216" s="873"/>
      <c r="D216" s="873"/>
      <c r="E216" s="873"/>
      <c r="F216" s="873"/>
      <c r="G216" s="873"/>
      <c r="H216" s="873"/>
      <c r="I216" s="873"/>
      <c r="J216" s="356"/>
    </row>
    <row r="217" spans="2:11">
      <c r="C217" s="385"/>
      <c r="D217" s="385"/>
      <c r="E217" s="385"/>
      <c r="F217" s="385"/>
      <c r="G217" s="385"/>
      <c r="H217" s="386"/>
      <c r="I217" s="386"/>
      <c r="J217" s="386"/>
    </row>
    <row r="218" spans="2:11">
      <c r="B218" s="992" t="s">
        <v>815</v>
      </c>
      <c r="C218" s="992"/>
      <c r="D218" s="992"/>
      <c r="E218" s="992"/>
      <c r="F218" s="992"/>
      <c r="G218" s="992"/>
      <c r="H218" s="992"/>
      <c r="I218" s="992"/>
      <c r="J218" s="387"/>
    </row>
    <row r="219" spans="2:11">
      <c r="B219" s="165"/>
      <c r="C219" s="167"/>
      <c r="D219" s="167"/>
      <c r="E219" s="167"/>
      <c r="F219" s="167"/>
      <c r="G219" s="167"/>
      <c r="H219" s="388"/>
      <c r="I219" s="388"/>
      <c r="J219" s="386"/>
    </row>
    <row r="220" spans="2:11" ht="12" thickBot="1">
      <c r="B220" s="165"/>
      <c r="C220" s="167"/>
      <c r="D220" s="167"/>
      <c r="E220" s="167"/>
      <c r="F220" s="167"/>
      <c r="G220" s="167" t="s">
        <v>792</v>
      </c>
      <c r="H220" s="388"/>
      <c r="I220" s="388"/>
      <c r="J220" s="386"/>
    </row>
    <row r="221" spans="2:11" ht="15" customHeight="1" thickBot="1">
      <c r="B221" s="845" t="s">
        <v>816</v>
      </c>
      <c r="C221" s="846"/>
      <c r="D221" s="846"/>
      <c r="E221" s="847"/>
      <c r="F221" s="505" t="e">
        <f>Anhang!F219</f>
        <v>#REF!</v>
      </c>
      <c r="G221" s="505" t="e">
        <f>Anhang!G219</f>
        <v>#REF!</v>
      </c>
      <c r="H221" s="388"/>
      <c r="I221" s="388"/>
      <c r="J221" s="386"/>
    </row>
    <row r="222" spans="2:11" ht="15" customHeight="1">
      <c r="B222" s="993" t="s">
        <v>817</v>
      </c>
      <c r="C222" s="994"/>
      <c r="D222" s="994"/>
      <c r="E222" s="995"/>
      <c r="F222" s="590" t="e">
        <f>Anhang!F220</f>
        <v>#REF!</v>
      </c>
      <c r="G222" s="590" t="e">
        <f>Anhang!G220</f>
        <v>#REF!</v>
      </c>
      <c r="H222" s="388"/>
      <c r="I222" s="388"/>
      <c r="J222" s="386"/>
    </row>
    <row r="223" spans="2:11" ht="15" customHeight="1">
      <c r="B223" s="996" t="s">
        <v>818</v>
      </c>
      <c r="C223" s="997"/>
      <c r="D223" s="997"/>
      <c r="E223" s="998"/>
      <c r="F223" s="590" t="e">
        <f>Anhang!F221</f>
        <v>#REF!</v>
      </c>
      <c r="G223" s="590" t="e">
        <f>Anhang!G221</f>
        <v>#REF!</v>
      </c>
      <c r="H223" s="388"/>
      <c r="I223" s="388"/>
      <c r="J223" s="386"/>
    </row>
    <row r="224" spans="2:11" ht="15" customHeight="1" thickBot="1">
      <c r="B224" s="1117" t="s">
        <v>819</v>
      </c>
      <c r="C224" s="1118"/>
      <c r="D224" s="1118"/>
      <c r="E224" s="1119"/>
      <c r="F224" s="593" t="e">
        <f>Anhang!F222</f>
        <v>#REF!</v>
      </c>
      <c r="G224" s="593" t="e">
        <f>Anhang!G222</f>
        <v>#REF!</v>
      </c>
      <c r="H224" s="388"/>
      <c r="I224" s="388"/>
      <c r="J224" s="386"/>
    </row>
    <row r="225" spans="1:11" ht="15" customHeight="1" thickBot="1">
      <c r="B225" s="1120" t="s">
        <v>802</v>
      </c>
      <c r="C225" s="1121"/>
      <c r="D225" s="1121"/>
      <c r="E225" s="1122"/>
      <c r="F225" s="594" t="e">
        <f>SUM(F222:F224)</f>
        <v>#REF!</v>
      </c>
      <c r="G225" s="592" t="e">
        <f>SUM(G222:G224)</f>
        <v>#REF!</v>
      </c>
      <c r="H225" s="388"/>
      <c r="I225" s="388"/>
      <c r="J225" s="386"/>
    </row>
    <row r="226" spans="1:11">
      <c r="B226" s="239"/>
      <c r="C226" s="239"/>
      <c r="D226" s="239"/>
      <c r="E226" s="239"/>
      <c r="F226" s="386"/>
      <c r="G226" s="386"/>
      <c r="H226" s="386"/>
      <c r="I226" s="386"/>
      <c r="J226" s="386"/>
    </row>
    <row r="228" spans="1:11">
      <c r="A228" s="185" t="s">
        <v>692</v>
      </c>
      <c r="B228" s="825" t="s">
        <v>820</v>
      </c>
      <c r="C228" s="825"/>
      <c r="D228" s="825"/>
      <c r="E228" s="825"/>
      <c r="F228" s="825"/>
      <c r="G228" s="825"/>
      <c r="H228" s="825"/>
      <c r="I228" s="825"/>
      <c r="J228" s="825"/>
      <c r="K228" s="825"/>
    </row>
    <row r="229" spans="1:11">
      <c r="A229" s="185"/>
      <c r="B229" s="356"/>
      <c r="C229" s="356"/>
      <c r="D229" s="356"/>
      <c r="E229" s="356"/>
      <c r="F229" s="356"/>
      <c r="G229" s="356"/>
      <c r="H229" s="356"/>
      <c r="I229" s="356"/>
      <c r="J229" s="356"/>
      <c r="K229" s="356"/>
    </row>
    <row r="230" spans="1:11">
      <c r="B230" s="1006" t="s">
        <v>821</v>
      </c>
      <c r="C230" s="1006"/>
      <c r="D230" s="1006"/>
      <c r="E230" s="1006"/>
      <c r="F230" s="1006"/>
      <c r="G230" s="1006"/>
      <c r="H230" s="1006"/>
      <c r="I230" s="1006"/>
      <c r="J230" s="1006"/>
      <c r="K230" s="1006"/>
    </row>
    <row r="231" spans="1:11">
      <c r="B231" s="1108" t="s">
        <v>822</v>
      </c>
      <c r="C231" s="1108"/>
      <c r="D231" s="1108"/>
      <c r="E231" s="1108"/>
      <c r="F231" s="1108"/>
      <c r="G231" s="1108"/>
      <c r="H231" s="1108"/>
      <c r="I231" s="1108"/>
      <c r="J231" s="232"/>
      <c r="K231" s="357"/>
    </row>
    <row r="232" spans="1:11">
      <c r="B232" s="357"/>
      <c r="C232" s="357"/>
      <c r="D232" s="357"/>
      <c r="E232" s="357"/>
      <c r="F232" s="357"/>
      <c r="G232" s="357"/>
      <c r="H232" s="357"/>
      <c r="I232" s="357"/>
      <c r="J232" s="357"/>
      <c r="K232" s="357"/>
    </row>
    <row r="233" spans="1:11">
      <c r="B233" s="357"/>
      <c r="C233" s="357"/>
      <c r="D233" s="357"/>
      <c r="E233" s="357"/>
      <c r="F233" s="357"/>
      <c r="G233" s="357"/>
      <c r="H233" s="357"/>
      <c r="I233" s="357"/>
      <c r="J233" s="357"/>
      <c r="K233" s="357"/>
    </row>
    <row r="234" spans="1:11" ht="12" thickBot="1">
      <c r="B234" s="792" t="s">
        <v>792</v>
      </c>
      <c r="C234" s="792"/>
      <c r="D234" s="792"/>
      <c r="E234" s="792"/>
      <c r="F234" s="792"/>
      <c r="G234" s="357"/>
      <c r="H234" s="357"/>
      <c r="I234" s="357"/>
      <c r="J234" s="357"/>
      <c r="K234" s="357"/>
    </row>
    <row r="235" spans="1:11" ht="23.25" thickBot="1">
      <c r="B235" s="1109" t="s">
        <v>823</v>
      </c>
      <c r="C235" s="1110"/>
      <c r="D235" s="187" t="s">
        <v>824</v>
      </c>
      <c r="E235" s="187" t="s">
        <v>825</v>
      </c>
      <c r="F235" s="188" t="s">
        <v>826</v>
      </c>
      <c r="G235" s="357"/>
      <c r="H235" s="357"/>
      <c r="I235" s="357"/>
      <c r="J235" s="357"/>
      <c r="K235" s="357"/>
    </row>
    <row r="236" spans="1:11" ht="15" customHeight="1">
      <c r="B236" s="1111"/>
      <c r="C236" s="1112"/>
      <c r="D236" s="483" t="e">
        <f>Anhang!D234</f>
        <v>#REF!</v>
      </c>
      <c r="E236" s="459" t="e">
        <f>Anhang!E234</f>
        <v>#REF!</v>
      </c>
      <c r="F236" s="460" t="e">
        <f>Anhang!F234</f>
        <v>#REF!</v>
      </c>
      <c r="G236" s="357"/>
      <c r="H236" s="357"/>
      <c r="I236" s="357"/>
      <c r="J236" s="357"/>
      <c r="K236" s="357"/>
    </row>
    <row r="237" spans="1:11" ht="15" customHeight="1">
      <c r="B237" s="1113"/>
      <c r="C237" s="1114"/>
      <c r="D237" s="483" t="e">
        <f>Anhang!D235</f>
        <v>#REF!</v>
      </c>
      <c r="E237" s="459" t="e">
        <f>Anhang!E235</f>
        <v>#REF!</v>
      </c>
      <c r="F237" s="460" t="e">
        <f>Anhang!F235</f>
        <v>#REF!</v>
      </c>
      <c r="G237" s="357"/>
      <c r="H237" s="357"/>
      <c r="I237" s="357"/>
      <c r="J237" s="357"/>
      <c r="K237" s="357"/>
    </row>
    <row r="238" spans="1:11" ht="15" customHeight="1" thickBot="1">
      <c r="B238" s="1115"/>
      <c r="C238" s="1116"/>
      <c r="D238" s="483" t="e">
        <f>Anhang!D236</f>
        <v>#REF!</v>
      </c>
      <c r="E238" s="459" t="e">
        <f>Anhang!E236</f>
        <v>#REF!</v>
      </c>
      <c r="F238" s="460" t="e">
        <f>Anhang!F236</f>
        <v>#REF!</v>
      </c>
      <c r="G238" s="357"/>
      <c r="H238" s="357"/>
      <c r="I238" s="357"/>
      <c r="J238" s="357"/>
      <c r="K238" s="357"/>
    </row>
    <row r="239" spans="1:11">
      <c r="B239" s="357"/>
      <c r="C239" s="357"/>
      <c r="D239" s="357"/>
      <c r="E239" s="357"/>
      <c r="F239" s="357"/>
      <c r="G239" s="357"/>
      <c r="H239" s="357"/>
      <c r="I239" s="357"/>
      <c r="J239" s="357"/>
      <c r="K239" s="357"/>
    </row>
    <row r="240" spans="1:11">
      <c r="B240" s="357"/>
      <c r="C240" s="357"/>
      <c r="D240" s="357"/>
      <c r="E240" s="357"/>
      <c r="F240" s="357"/>
      <c r="G240" s="357"/>
      <c r="H240" s="357"/>
      <c r="I240" s="357"/>
      <c r="J240" s="357"/>
      <c r="K240" s="357"/>
    </row>
    <row r="241" spans="1:11">
      <c r="B241" s="357"/>
      <c r="C241" s="357"/>
      <c r="D241" s="357"/>
      <c r="E241" s="357"/>
      <c r="F241" s="357"/>
      <c r="G241" s="357"/>
      <c r="H241" s="357"/>
      <c r="I241" s="357"/>
      <c r="J241" s="357"/>
      <c r="K241" s="357"/>
    </row>
    <row r="243" spans="1:11" ht="13.5" thickBot="1">
      <c r="A243" s="189" t="s">
        <v>827</v>
      </c>
      <c r="B243" s="786" t="s">
        <v>828</v>
      </c>
      <c r="C243" s="786"/>
      <c r="D243" s="786"/>
      <c r="E243" s="786"/>
      <c r="F243" s="786"/>
      <c r="G243" s="786"/>
      <c r="H243" s="786"/>
      <c r="I243" s="786"/>
      <c r="J243" s="786"/>
      <c r="K243" s="786"/>
    </row>
    <row r="245" spans="1:11" ht="12" thickBot="1">
      <c r="F245" s="385" t="s">
        <v>792</v>
      </c>
    </row>
    <row r="246" spans="1:11" ht="15" customHeight="1" thickBot="1">
      <c r="B246" s="821" t="s">
        <v>829</v>
      </c>
      <c r="C246" s="822"/>
      <c r="D246" s="509" t="e">
        <f>F$221</f>
        <v>#REF!</v>
      </c>
      <c r="E246" s="509" t="e">
        <f>G$221</f>
        <v>#REF!</v>
      </c>
      <c r="F246" s="192" t="s">
        <v>830</v>
      </c>
    </row>
    <row r="247" spans="1:11" ht="15" customHeight="1">
      <c r="B247" s="823" t="s">
        <v>831</v>
      </c>
      <c r="C247" s="824"/>
      <c r="D247" s="193">
        <f>Anhang!D245</f>
        <v>0</v>
      </c>
      <c r="E247" s="193">
        <f>Anhang!E245</f>
        <v>0</v>
      </c>
      <c r="F247" s="194" t="str">
        <f>IF(AND(D247=0,E247=0),"-",IF(D247=0,"n/a",E247/D247-1))</f>
        <v>-</v>
      </c>
    </row>
    <row r="248" spans="1:11" ht="15" customHeight="1">
      <c r="B248" s="733" t="s">
        <v>832</v>
      </c>
      <c r="C248" s="818"/>
      <c r="D248" s="193">
        <f>Anhang!D246</f>
        <v>52528</v>
      </c>
      <c r="E248" s="193">
        <f>Anhang!E246</f>
        <v>53138</v>
      </c>
      <c r="F248" s="195">
        <f>IF(AND(D248=0,E248=0),"-",IF(D248=0,"n/a",E248/D248-1))</f>
        <v>1.1612854096862524E-2</v>
      </c>
    </row>
    <row r="249" spans="1:11" ht="15" customHeight="1">
      <c r="B249" s="733" t="s">
        <v>833</v>
      </c>
      <c r="C249" s="818"/>
      <c r="D249" s="193">
        <f>Anhang!D247</f>
        <v>0</v>
      </c>
      <c r="E249" s="193">
        <f>Anhang!E247</f>
        <v>0</v>
      </c>
      <c r="F249" s="195" t="str">
        <f>IF(AND(D249=0,E249=0),"-",IF(D249=0,"n/a",E249/D249-1))</f>
        <v>-</v>
      </c>
    </row>
    <row r="250" spans="1:11" ht="15" customHeight="1" thickBot="1">
      <c r="B250" s="819" t="s">
        <v>834</v>
      </c>
      <c r="C250" s="820"/>
      <c r="D250" s="390">
        <f>Anhang!D248</f>
        <v>111</v>
      </c>
      <c r="E250" s="391">
        <f>Anhang!E248</f>
        <v>1594</v>
      </c>
      <c r="F250" s="197">
        <f>IF(AND(D250=0,E250=0),"-",IF(D250=0,"n/a",E250/D250-1))</f>
        <v>13.36036036036036</v>
      </c>
    </row>
    <row r="251" spans="1:11" ht="15" customHeight="1" thickBot="1">
      <c r="B251" s="821" t="s">
        <v>835</v>
      </c>
      <c r="C251" s="822"/>
      <c r="D251" s="198">
        <f>SUM(D247:D250)</f>
        <v>52639</v>
      </c>
      <c r="E251" s="198">
        <f>SUM(E247:E250)</f>
        <v>54732</v>
      </c>
      <c r="F251" s="199">
        <f>(E251-D251)/D251</f>
        <v>3.9761393643496269E-2</v>
      </c>
    </row>
    <row r="252" spans="1:11">
      <c r="D252" s="200" t="e">
        <f>D251-#REF!</f>
        <v>#REF!</v>
      </c>
      <c r="E252" s="200" t="e">
        <f>E251-#REF!</f>
        <v>#REF!</v>
      </c>
    </row>
    <row r="253" spans="1:11">
      <c r="A253" s="185" t="s">
        <v>686</v>
      </c>
      <c r="B253" s="1007" t="s">
        <v>836</v>
      </c>
      <c r="C253" s="1007"/>
      <c r="D253" s="1007"/>
      <c r="E253" s="1007"/>
      <c r="F253" s="1007"/>
      <c r="G253" s="1007"/>
      <c r="H253" s="1007"/>
      <c r="I253" s="1007"/>
      <c r="J253" s="1007"/>
      <c r="K253" s="1007"/>
    </row>
    <row r="255" spans="1:11">
      <c r="B255" s="156" t="s">
        <v>837</v>
      </c>
    </row>
    <row r="257" spans="1:10">
      <c r="B257" s="1008" t="s">
        <v>838</v>
      </c>
      <c r="C257" s="1008"/>
      <c r="D257" s="1008"/>
      <c r="E257" s="1008"/>
      <c r="F257" s="1008"/>
      <c r="G257" s="1008"/>
      <c r="H257" s="1008"/>
      <c r="I257" s="1008"/>
      <c r="J257" s="358"/>
    </row>
    <row r="259" spans="1:10">
      <c r="B259" s="1008" t="s">
        <v>839</v>
      </c>
      <c r="C259" s="1008"/>
      <c r="D259" s="1008"/>
      <c r="E259" s="1008"/>
      <c r="F259" s="1008"/>
      <c r="G259" s="1008"/>
      <c r="H259" s="1008"/>
      <c r="I259" s="1008"/>
      <c r="J259" s="358"/>
    </row>
    <row r="261" spans="1:10" s="165" customFormat="1" ht="12.75">
      <c r="A261" s="557" t="s">
        <v>1004</v>
      </c>
      <c r="B261" s="554" t="s">
        <v>1068</v>
      </c>
      <c r="C261" s="555"/>
      <c r="D261" s="555"/>
      <c r="E261" s="555"/>
      <c r="F261" s="555"/>
      <c r="G261" s="555"/>
      <c r="H261" s="555"/>
      <c r="I261" s="555"/>
    </row>
    <row r="262" spans="1:10" s="165" customFormat="1" ht="12.75">
      <c r="A262" s="558" t="s">
        <v>1004</v>
      </c>
      <c r="B262" s="554" t="s">
        <v>1072</v>
      </c>
      <c r="C262" s="555"/>
      <c r="D262" s="555"/>
      <c r="E262" s="555"/>
      <c r="F262" s="555"/>
      <c r="G262" s="555"/>
      <c r="H262" s="555"/>
      <c r="I262" s="555"/>
    </row>
    <row r="265" spans="1:10" ht="12" thickBot="1">
      <c r="G265" s="201"/>
      <c r="H265" s="201" t="s">
        <v>840</v>
      </c>
    </row>
    <row r="266" spans="1:10">
      <c r="B266" s="713" t="s">
        <v>829</v>
      </c>
      <c r="C266" s="714"/>
      <c r="D266" s="715"/>
      <c r="E266" s="720"/>
      <c r="F266" s="1124" t="e">
        <f>D246</f>
        <v>#REF!</v>
      </c>
      <c r="G266" s="1014" t="e">
        <f>E246</f>
        <v>#REF!</v>
      </c>
      <c r="H266" s="1016" t="s">
        <v>830</v>
      </c>
    </row>
    <row r="267" spans="1:10" ht="12" thickBot="1">
      <c r="B267" s="793"/>
      <c r="C267" s="794"/>
      <c r="D267" s="794"/>
      <c r="E267" s="1123"/>
      <c r="F267" s="1125"/>
      <c r="G267" s="1015"/>
      <c r="H267" s="1017"/>
    </row>
    <row r="268" spans="1:10" ht="15" customHeight="1">
      <c r="B268" s="823" t="s">
        <v>841</v>
      </c>
      <c r="C268" s="1018"/>
      <c r="D268" s="1018"/>
      <c r="E268" s="824"/>
      <c r="F268" s="392" t="e">
        <f>Anhang!F266</f>
        <v>#REF!</v>
      </c>
      <c r="G268" s="392" t="e">
        <f>Anhang!G266</f>
        <v>#REF!</v>
      </c>
      <c r="H268" s="393" t="e">
        <f t="shared" ref="H268:H274" si="2">IF(AND(F268=0,G268=0),"-",IF(F268=0,"n/a",G268/F268-1))</f>
        <v>#REF!</v>
      </c>
    </row>
    <row r="269" spans="1:10" ht="15" customHeight="1">
      <c r="B269" s="733" t="s">
        <v>842</v>
      </c>
      <c r="C269" s="734"/>
      <c r="D269" s="734"/>
      <c r="E269" s="818"/>
      <c r="F269" s="392" t="e">
        <f>Anhang!F267</f>
        <v>#REF!</v>
      </c>
      <c r="G269" s="392" t="e">
        <f>Anhang!G267</f>
        <v>#REF!</v>
      </c>
      <c r="H269" s="394" t="e">
        <f t="shared" si="2"/>
        <v>#REF!</v>
      </c>
    </row>
    <row r="270" spans="1:10" ht="15" customHeight="1">
      <c r="B270" s="733" t="s">
        <v>843</v>
      </c>
      <c r="C270" s="734"/>
      <c r="D270" s="734"/>
      <c r="E270" s="818"/>
      <c r="F270" s="392" t="e">
        <f>Anhang!F268</f>
        <v>#REF!</v>
      </c>
      <c r="G270" s="392" t="e">
        <f>Anhang!G268</f>
        <v>#REF!</v>
      </c>
      <c r="H270" s="394" t="e">
        <f t="shared" si="2"/>
        <v>#REF!</v>
      </c>
    </row>
    <row r="271" spans="1:10" ht="15" customHeight="1">
      <c r="B271" s="733" t="s">
        <v>844</v>
      </c>
      <c r="C271" s="734"/>
      <c r="D271" s="734"/>
      <c r="E271" s="818"/>
      <c r="F271" s="392" t="e">
        <f>Anhang!F269</f>
        <v>#REF!</v>
      </c>
      <c r="G271" s="392" t="e">
        <f>Anhang!G269</f>
        <v>#REF!</v>
      </c>
      <c r="H271" s="394" t="e">
        <f t="shared" si="2"/>
        <v>#REF!</v>
      </c>
    </row>
    <row r="272" spans="1:10" ht="15" customHeight="1">
      <c r="B272" s="733" t="s">
        <v>845</v>
      </c>
      <c r="C272" s="734"/>
      <c r="D272" s="734"/>
      <c r="E272" s="818"/>
      <c r="F272" s="392" t="e">
        <f>Anhang!F270</f>
        <v>#REF!</v>
      </c>
      <c r="G272" s="392" t="e">
        <f>Anhang!G270</f>
        <v>#REF!</v>
      </c>
      <c r="H272" s="394" t="e">
        <f t="shared" si="2"/>
        <v>#REF!</v>
      </c>
    </row>
    <row r="273" spans="1:11" ht="15" customHeight="1" thickBot="1">
      <c r="B273" s="1009" t="s">
        <v>846</v>
      </c>
      <c r="C273" s="1010"/>
      <c r="D273" s="1010"/>
      <c r="E273" s="1011"/>
      <c r="F273" s="395" t="e">
        <f>Anhang!F271</f>
        <v>#REF!</v>
      </c>
      <c r="G273" s="484" t="e">
        <f>Anhang!G271</f>
        <v>#REF!</v>
      </c>
      <c r="H273" s="396" t="e">
        <f t="shared" si="2"/>
        <v>#REF!</v>
      </c>
    </row>
    <row r="274" spans="1:11" ht="15" customHeight="1" thickBot="1">
      <c r="B274" s="806" t="s">
        <v>847</v>
      </c>
      <c r="C274" s="807"/>
      <c r="D274" s="807"/>
      <c r="E274" s="808"/>
      <c r="F274" s="397" t="e">
        <f>SUM(F268:F273)</f>
        <v>#REF!</v>
      </c>
      <c r="G274" s="397" t="e">
        <f>SUM(G268:G273)</f>
        <v>#REF!</v>
      </c>
      <c r="H274" s="398" t="e">
        <f t="shared" si="2"/>
        <v>#REF!</v>
      </c>
    </row>
    <row r="276" spans="1:11">
      <c r="B276" s="882" t="s">
        <v>848</v>
      </c>
      <c r="C276" s="882"/>
      <c r="D276" s="882"/>
      <c r="E276" s="882"/>
      <c r="F276" s="882"/>
      <c r="G276" s="882"/>
      <c r="H276" s="882"/>
      <c r="I276" s="882"/>
      <c r="J276" s="882"/>
      <c r="K276" s="882"/>
    </row>
    <row r="277" spans="1:11">
      <c r="B277" s="202"/>
      <c r="C277" s="202"/>
      <c r="D277" s="202"/>
      <c r="E277" s="202"/>
      <c r="F277" s="202"/>
      <c r="G277" s="202"/>
      <c r="H277" s="202"/>
      <c r="I277" s="202"/>
      <c r="J277" s="202"/>
      <c r="K277" s="202"/>
    </row>
    <row r="279" spans="1:11">
      <c r="A279" s="185" t="s">
        <v>688</v>
      </c>
      <c r="B279" s="259" t="s">
        <v>849</v>
      </c>
    </row>
    <row r="281" spans="1:11">
      <c r="B281" s="156" t="s">
        <v>850</v>
      </c>
    </row>
    <row r="283" spans="1:11" ht="12" thickBot="1">
      <c r="G283" s="792" t="s">
        <v>840</v>
      </c>
      <c r="H283" s="792"/>
    </row>
    <row r="284" spans="1:11">
      <c r="B284" s="713" t="s">
        <v>829</v>
      </c>
      <c r="C284" s="714"/>
      <c r="D284" s="715"/>
      <c r="E284" s="715"/>
      <c r="F284" s="892" t="e">
        <f>D$246</f>
        <v>#REF!</v>
      </c>
      <c r="G284" s="892" t="e">
        <f>E$246</f>
        <v>#REF!</v>
      </c>
      <c r="H284" s="726" t="s">
        <v>830</v>
      </c>
    </row>
    <row r="285" spans="1:11" ht="12" thickBot="1">
      <c r="B285" s="793"/>
      <c r="C285" s="794"/>
      <c r="D285" s="794"/>
      <c r="E285" s="794"/>
      <c r="F285" s="893"/>
      <c r="G285" s="893"/>
      <c r="H285" s="727"/>
    </row>
    <row r="286" spans="1:11" ht="15" customHeight="1">
      <c r="B286" s="399" t="s">
        <v>851</v>
      </c>
      <c r="C286" s="400"/>
      <c r="D286" s="400"/>
      <c r="E286" s="401"/>
      <c r="F286" s="402">
        <f>Anhang!F284</f>
        <v>52492</v>
      </c>
      <c r="G286" s="402">
        <f>Anhang!G284</f>
        <v>52760</v>
      </c>
      <c r="H286" s="194">
        <f t="shared" ref="H286:H292" si="3">IF(AND(F286=0,G286=0),"-",IF(F286=0,"n/a",G286/F286-1))</f>
        <v>5.1055398917929651E-3</v>
      </c>
    </row>
    <row r="287" spans="1:11" ht="15" customHeight="1">
      <c r="B287" s="403" t="s">
        <v>852</v>
      </c>
      <c r="C287" s="404"/>
      <c r="D287" s="404"/>
      <c r="E287" s="405"/>
      <c r="F287" s="402">
        <f>Anhang!F285</f>
        <v>0</v>
      </c>
      <c r="G287" s="402">
        <f>Anhang!G285</f>
        <v>0</v>
      </c>
      <c r="H287" s="195" t="str">
        <f t="shared" si="3"/>
        <v>-</v>
      </c>
    </row>
    <row r="288" spans="1:11" ht="23.25" customHeight="1">
      <c r="B288" s="1019" t="s">
        <v>853</v>
      </c>
      <c r="C288" s="1020"/>
      <c r="D288" s="1020"/>
      <c r="E288" s="1021"/>
      <c r="F288" s="402">
        <f>Anhang!F286</f>
        <v>0</v>
      </c>
      <c r="G288" s="402">
        <f>Anhang!G286</f>
        <v>0</v>
      </c>
      <c r="H288" s="195" t="str">
        <f t="shared" si="3"/>
        <v>-</v>
      </c>
    </row>
    <row r="289" spans="1:11" ht="24.75" customHeight="1">
      <c r="B289" s="1019" t="s">
        <v>854</v>
      </c>
      <c r="C289" s="1020"/>
      <c r="D289" s="1020"/>
      <c r="E289" s="1021"/>
      <c r="F289" s="402">
        <f>Anhang!F287</f>
        <v>0</v>
      </c>
      <c r="G289" s="402">
        <f>Anhang!G287</f>
        <v>0</v>
      </c>
      <c r="H289" s="195" t="str">
        <f t="shared" si="3"/>
        <v>-</v>
      </c>
    </row>
    <row r="290" spans="1:11" ht="15" customHeight="1">
      <c r="B290" s="403" t="s">
        <v>855</v>
      </c>
      <c r="C290" s="404"/>
      <c r="D290" s="404"/>
      <c r="E290" s="405"/>
      <c r="F290" s="402">
        <f>Anhang!F288</f>
        <v>0</v>
      </c>
      <c r="G290" s="402">
        <f>Anhang!G288</f>
        <v>0</v>
      </c>
      <c r="H290" s="195" t="str">
        <f t="shared" si="3"/>
        <v>-</v>
      </c>
    </row>
    <row r="291" spans="1:11" ht="15" customHeight="1" thickBot="1">
      <c r="B291" s="406" t="s">
        <v>856</v>
      </c>
      <c r="C291" s="407"/>
      <c r="D291" s="407"/>
      <c r="E291" s="408"/>
      <c r="F291" s="402">
        <f>Anhang!F289</f>
        <v>36</v>
      </c>
      <c r="G291" s="409">
        <f>Anhang!G289</f>
        <v>378</v>
      </c>
      <c r="H291" s="197">
        <f t="shared" si="3"/>
        <v>9.5</v>
      </c>
    </row>
    <row r="292" spans="1:11" ht="15" customHeight="1" thickBot="1">
      <c r="B292" s="806" t="s">
        <v>857</v>
      </c>
      <c r="C292" s="807"/>
      <c r="D292" s="807"/>
      <c r="E292" s="808"/>
      <c r="F292" s="203">
        <f>SUM(F286:F291)</f>
        <v>52528</v>
      </c>
      <c r="G292" s="198">
        <f>SUM(G286:G291)</f>
        <v>53138</v>
      </c>
      <c r="H292" s="204">
        <f t="shared" si="3"/>
        <v>1.1612854096862524E-2</v>
      </c>
    </row>
    <row r="293" spans="1:11">
      <c r="F293" s="200">
        <f>F292-D248</f>
        <v>0</v>
      </c>
      <c r="G293" s="200">
        <f>E248-G292</f>
        <v>0</v>
      </c>
    </row>
    <row r="294" spans="1:11">
      <c r="B294" s="1126" t="s">
        <v>848</v>
      </c>
      <c r="C294" s="1126"/>
      <c r="D294" s="1126"/>
      <c r="E294" s="1126"/>
      <c r="F294" s="1126"/>
      <c r="G294" s="1126"/>
      <c r="H294" s="1126"/>
      <c r="I294" s="1126"/>
      <c r="J294" s="1126"/>
      <c r="K294" s="1126"/>
    </row>
    <row r="295" spans="1:11" s="165" customFormat="1">
      <c r="B295" s="205"/>
      <c r="C295" s="205"/>
      <c r="D295" s="205"/>
      <c r="E295" s="205"/>
      <c r="F295" s="200"/>
      <c r="G295" s="200"/>
      <c r="H295" s="205"/>
      <c r="I295" s="205"/>
      <c r="J295" s="205"/>
      <c r="K295" s="205"/>
    </row>
    <row r="296" spans="1:11" ht="15" customHeight="1">
      <c r="A296" s="207" t="s">
        <v>1003</v>
      </c>
      <c r="B296" s="984" t="s">
        <v>858</v>
      </c>
      <c r="C296" s="984"/>
      <c r="D296" s="984"/>
      <c r="E296" s="984"/>
      <c r="F296" s="984"/>
      <c r="G296" s="984"/>
      <c r="H296" s="984"/>
      <c r="I296" s="984"/>
      <c r="J296" s="984"/>
    </row>
    <row r="297" spans="1:11" s="165" customFormat="1" ht="15" customHeight="1">
      <c r="A297" s="208" t="s">
        <v>1003</v>
      </c>
      <c r="B297" s="209" t="s">
        <v>859</v>
      </c>
      <c r="C297" s="202"/>
      <c r="D297" s="202"/>
      <c r="E297" s="202"/>
      <c r="F297" s="202"/>
      <c r="G297" s="202"/>
      <c r="H297" s="202"/>
      <c r="I297" s="202"/>
      <c r="J297" s="202"/>
      <c r="K297" s="202"/>
    </row>
    <row r="298" spans="1:11" s="165" customFormat="1" ht="15" customHeight="1">
      <c r="B298" s="202" t="s">
        <v>860</v>
      </c>
      <c r="C298" s="202"/>
      <c r="D298" s="202"/>
      <c r="E298" s="202"/>
      <c r="F298" s="202"/>
      <c r="G298" s="202"/>
      <c r="H298" s="202"/>
      <c r="I298" s="202"/>
      <c r="J298" s="202"/>
      <c r="K298" s="202"/>
    </row>
    <row r="299" spans="1:11" s="165" customFormat="1" ht="12" thickBot="1">
      <c r="B299" s="202"/>
      <c r="C299" s="202"/>
      <c r="D299" s="202"/>
      <c r="E299" s="202"/>
      <c r="G299" s="202"/>
      <c r="H299" s="210" t="s">
        <v>840</v>
      </c>
      <c r="K299" s="202"/>
    </row>
    <row r="300" spans="1:11" s="165" customFormat="1">
      <c r="B300" s="885" t="s">
        <v>861</v>
      </c>
      <c r="C300" s="886"/>
      <c r="D300" s="887"/>
      <c r="E300" s="887"/>
      <c r="F300" s="885" t="s">
        <v>862</v>
      </c>
      <c r="G300" s="890" t="s">
        <v>863</v>
      </c>
      <c r="H300" s="892" t="e">
        <f>G284</f>
        <v>#REF!</v>
      </c>
      <c r="K300" s="202"/>
    </row>
    <row r="301" spans="1:11" s="165" customFormat="1" ht="12" customHeight="1" thickBot="1">
      <c r="B301" s="888"/>
      <c r="C301" s="889"/>
      <c r="D301" s="889"/>
      <c r="E301" s="889"/>
      <c r="F301" s="888"/>
      <c r="G301" s="891"/>
      <c r="H301" s="893"/>
      <c r="K301" s="202"/>
    </row>
    <row r="302" spans="1:11" s="165" customFormat="1" ht="15" customHeight="1">
      <c r="B302" s="775" t="e">
        <f>Anhang!B301</f>
        <v>#REF!</v>
      </c>
      <c r="C302" s="776"/>
      <c r="D302" s="776"/>
      <c r="E302" s="777"/>
      <c r="F302" s="457"/>
      <c r="G302" s="457"/>
      <c r="H302" s="411" t="e">
        <f>Anhang!H301</f>
        <v>#REF!</v>
      </c>
      <c r="K302" s="202"/>
    </row>
    <row r="303" spans="1:11" s="165" customFormat="1" ht="15" customHeight="1">
      <c r="B303" s="775" t="e">
        <f>Anhang!B302</f>
        <v>#REF!</v>
      </c>
      <c r="C303" s="776"/>
      <c r="D303" s="776"/>
      <c r="E303" s="777"/>
      <c r="F303" s="412"/>
      <c r="G303" s="412"/>
      <c r="H303" s="411" t="e">
        <f>Anhang!H302</f>
        <v>#REF!</v>
      </c>
      <c r="K303" s="202"/>
    </row>
    <row r="304" spans="1:11" s="165" customFormat="1" ht="15" customHeight="1">
      <c r="B304" s="775" t="e">
        <f>Anhang!B303</f>
        <v>#REF!</v>
      </c>
      <c r="C304" s="776"/>
      <c r="D304" s="776"/>
      <c r="E304" s="777"/>
      <c r="F304" s="412"/>
      <c r="G304" s="412"/>
      <c r="H304" s="411" t="e">
        <f>Anhang!H303</f>
        <v>#REF!</v>
      </c>
      <c r="K304" s="202"/>
    </row>
    <row r="305" spans="1:11" s="165" customFormat="1" ht="15" customHeight="1">
      <c r="B305" s="775" t="e">
        <f>Anhang!B304</f>
        <v>#REF!</v>
      </c>
      <c r="C305" s="776"/>
      <c r="D305" s="776"/>
      <c r="E305" s="777"/>
      <c r="F305" s="412"/>
      <c r="G305" s="412"/>
      <c r="H305" s="411" t="e">
        <f>Anhang!H304</f>
        <v>#REF!</v>
      </c>
      <c r="K305" s="202"/>
    </row>
    <row r="306" spans="1:11" s="165" customFormat="1" ht="15" customHeight="1" thickBot="1">
      <c r="B306" s="775" t="e">
        <f>Anhang!B305</f>
        <v>#REF!</v>
      </c>
      <c r="C306" s="776"/>
      <c r="D306" s="776"/>
      <c r="E306" s="777"/>
      <c r="F306" s="412"/>
      <c r="G306" s="412"/>
      <c r="H306" s="411" t="e">
        <f>Anhang!H305</f>
        <v>#REF!</v>
      </c>
      <c r="K306" s="202"/>
    </row>
    <row r="307" spans="1:11" s="165" customFormat="1" ht="15" customHeight="1" thickBot="1">
      <c r="B307" s="879" t="s">
        <v>864</v>
      </c>
      <c r="C307" s="880"/>
      <c r="D307" s="880"/>
      <c r="E307" s="881"/>
      <c r="F307" s="369"/>
      <c r="G307" s="369"/>
      <c r="H307" s="413" t="e">
        <f>SUM(H302:H306)</f>
        <v>#REF!</v>
      </c>
      <c r="K307" s="202"/>
    </row>
    <row r="308" spans="1:11" s="165" customFormat="1">
      <c r="B308" s="202"/>
      <c r="C308" s="202"/>
      <c r="D308" s="202"/>
      <c r="E308" s="202"/>
      <c r="F308" s="202"/>
      <c r="G308" s="202"/>
      <c r="H308" s="202"/>
      <c r="I308" s="202"/>
      <c r="J308" s="202"/>
      <c r="K308" s="202"/>
    </row>
    <row r="309" spans="1:11" s="165" customFormat="1" ht="12">
      <c r="B309" s="211"/>
      <c r="C309" s="211"/>
      <c r="D309" s="211"/>
      <c r="E309" s="211"/>
      <c r="F309" s="211"/>
      <c r="G309" s="211"/>
      <c r="H309" s="211"/>
      <c r="I309" s="211"/>
      <c r="J309" s="211"/>
      <c r="K309" s="211"/>
    </row>
    <row r="310" spans="1:11" s="165" customFormat="1">
      <c r="B310" s="882" t="s">
        <v>848</v>
      </c>
      <c r="C310" s="882"/>
      <c r="D310" s="882"/>
      <c r="E310" s="882"/>
      <c r="F310" s="882"/>
      <c r="G310" s="882"/>
      <c r="H310" s="882"/>
      <c r="I310" s="882"/>
      <c r="J310" s="882"/>
      <c r="K310" s="882"/>
    </row>
    <row r="311" spans="1:11" s="165" customFormat="1">
      <c r="B311" s="206"/>
    </row>
    <row r="313" spans="1:11" s="165" customFormat="1" ht="12.75">
      <c r="A313" s="558" t="s">
        <v>253</v>
      </c>
      <c r="B313" s="554" t="s">
        <v>1069</v>
      </c>
    </row>
    <row r="314" spans="1:11" s="165" customFormat="1" ht="12.75">
      <c r="A314" s="558" t="s">
        <v>253</v>
      </c>
      <c r="B314" s="554" t="s">
        <v>1073</v>
      </c>
    </row>
    <row r="316" spans="1:11" ht="12" thickBot="1">
      <c r="G316" s="201"/>
      <c r="H316" s="201" t="s">
        <v>840</v>
      </c>
    </row>
    <row r="317" spans="1:11">
      <c r="B317" s="713" t="s">
        <v>829</v>
      </c>
      <c r="C317" s="714"/>
      <c r="D317" s="715"/>
      <c r="E317" s="715"/>
      <c r="F317" s="892" t="e">
        <f>F221</f>
        <v>#REF!</v>
      </c>
      <c r="G317" s="892" t="e">
        <f>G221</f>
        <v>#REF!</v>
      </c>
      <c r="H317" s="726" t="s">
        <v>830</v>
      </c>
    </row>
    <row r="318" spans="1:11" ht="12" customHeight="1" thickBot="1">
      <c r="B318" s="793"/>
      <c r="C318" s="794"/>
      <c r="D318" s="794"/>
      <c r="E318" s="794"/>
      <c r="F318" s="893"/>
      <c r="G318" s="893"/>
      <c r="H318" s="727"/>
    </row>
    <row r="319" spans="1:11" ht="15" customHeight="1">
      <c r="B319" s="797"/>
      <c r="C319" s="798"/>
      <c r="D319" s="798"/>
      <c r="E319" s="799"/>
      <c r="F319" s="414">
        <f>Anhang!F319</f>
        <v>52492</v>
      </c>
      <c r="G319" s="414">
        <f>Anhang!G319</f>
        <v>52760</v>
      </c>
      <c r="H319" s="194">
        <f>IF(AND(F319=0,G319=0),"-",IF(F319=0,"n/a",G319/F319-1))</f>
        <v>5.1055398917929651E-3</v>
      </c>
    </row>
    <row r="320" spans="1:11" ht="15" customHeight="1">
      <c r="B320" s="789"/>
      <c r="C320" s="790"/>
      <c r="D320" s="790"/>
      <c r="E320" s="791"/>
      <c r="F320" s="414">
        <f>Anhang!F320</f>
        <v>0</v>
      </c>
      <c r="G320" s="414">
        <f>Anhang!G320</f>
        <v>0</v>
      </c>
      <c r="H320" s="212" t="str">
        <f>IF(AND(F320=0,G320=0),"-",IF(F320=0,"n/a",G320/F320-1))</f>
        <v>-</v>
      </c>
    </row>
    <row r="321" spans="1:8" ht="15" customHeight="1">
      <c r="B321" s="789"/>
      <c r="C321" s="790"/>
      <c r="D321" s="790"/>
      <c r="E321" s="791"/>
      <c r="F321" s="414" t="e">
        <f>Anhang!F321</f>
        <v>#REF!</v>
      </c>
      <c r="G321" s="414" t="e">
        <f>Anhang!G321</f>
        <v>#REF!</v>
      </c>
      <c r="H321" s="212" t="e">
        <f>IF(AND(F321=0,G321=0),"-",IF(F321=0,"n/a",G321/F321-1))</f>
        <v>#REF!</v>
      </c>
    </row>
    <row r="322" spans="1:8" ht="15" customHeight="1">
      <c r="B322" s="789"/>
      <c r="C322" s="790"/>
      <c r="D322" s="790"/>
      <c r="E322" s="791"/>
      <c r="F322" s="414" t="e">
        <f>Anhang!F322</f>
        <v>#REF!</v>
      </c>
      <c r="G322" s="414" t="e">
        <f>Anhang!G322</f>
        <v>#REF!</v>
      </c>
      <c r="H322" s="212" t="e">
        <f t="shared" ref="H322:H323" si="4">IF(AND(F322=0,G322=0),"-",IF(F322=0,"n/a",G322/F322-1))</f>
        <v>#REF!</v>
      </c>
    </row>
    <row r="323" spans="1:8" s="165" customFormat="1" ht="15" customHeight="1">
      <c r="B323" s="789"/>
      <c r="C323" s="790"/>
      <c r="D323" s="790"/>
      <c r="E323" s="791"/>
      <c r="F323" s="414" t="e">
        <f>Anhang!F323</f>
        <v>#REF!</v>
      </c>
      <c r="G323" s="414" t="e">
        <f>Anhang!G323</f>
        <v>#REF!</v>
      </c>
      <c r="H323" s="212" t="e">
        <f t="shared" si="4"/>
        <v>#REF!</v>
      </c>
    </row>
    <row r="324" spans="1:8" ht="15" customHeight="1">
      <c r="B324" s="789"/>
      <c r="C324" s="790"/>
      <c r="D324" s="790"/>
      <c r="E324" s="791"/>
      <c r="F324" s="414" t="e">
        <f>Anhang!F324</f>
        <v>#REF!</v>
      </c>
      <c r="G324" s="414" t="e">
        <f>Anhang!G324</f>
        <v>#REF!</v>
      </c>
      <c r="H324" s="195" t="e">
        <f t="shared" ref="H324:H329" si="5">IF(AND(F324=0,G324=0),"-",IF(F324=0,"n/a",G324/F324-1))</f>
        <v>#REF!</v>
      </c>
    </row>
    <row r="325" spans="1:8" ht="15" customHeight="1">
      <c r="B325" s="789"/>
      <c r="C325" s="790"/>
      <c r="D325" s="790"/>
      <c r="E325" s="791"/>
      <c r="F325" s="414" t="e">
        <f>Anhang!F325</f>
        <v>#REF!</v>
      </c>
      <c r="G325" s="414" t="e">
        <f>Anhang!G325</f>
        <v>#REF!</v>
      </c>
      <c r="H325" s="195" t="e">
        <f t="shared" si="5"/>
        <v>#REF!</v>
      </c>
    </row>
    <row r="326" spans="1:8" ht="15" customHeight="1">
      <c r="B326" s="789"/>
      <c r="C326" s="790"/>
      <c r="D326" s="790"/>
      <c r="E326" s="791"/>
      <c r="F326" s="414" t="e">
        <f>Anhang!F326</f>
        <v>#REF!</v>
      </c>
      <c r="G326" s="414" t="e">
        <f>Anhang!G326</f>
        <v>#REF!</v>
      </c>
      <c r="H326" s="195" t="e">
        <f t="shared" si="5"/>
        <v>#REF!</v>
      </c>
    </row>
    <row r="327" spans="1:8" ht="15" customHeight="1">
      <c r="B327" s="789"/>
      <c r="C327" s="790"/>
      <c r="D327" s="790"/>
      <c r="E327" s="791"/>
      <c r="F327" s="414" t="e">
        <f>Anhang!F327</f>
        <v>#REF!</v>
      </c>
      <c r="G327" s="414" t="e">
        <f>Anhang!G327</f>
        <v>#REF!</v>
      </c>
      <c r="H327" s="195" t="e">
        <f t="shared" si="5"/>
        <v>#REF!</v>
      </c>
    </row>
    <row r="328" spans="1:8" ht="15" customHeight="1" thickBot="1">
      <c r="B328" s="789"/>
      <c r="C328" s="790"/>
      <c r="D328" s="790"/>
      <c r="E328" s="791"/>
      <c r="F328" s="414">
        <f>Anhang!F328</f>
        <v>0</v>
      </c>
      <c r="G328" s="414">
        <f>Anhang!G328</f>
        <v>0</v>
      </c>
      <c r="H328" s="195" t="str">
        <f t="shared" si="5"/>
        <v>-</v>
      </c>
    </row>
    <row r="329" spans="1:8" ht="15" customHeight="1" thickBot="1">
      <c r="B329" s="800" t="s">
        <v>865</v>
      </c>
      <c r="C329" s="801"/>
      <c r="D329" s="801"/>
      <c r="E329" s="802"/>
      <c r="F329" s="203" t="e">
        <f>SUM(F319:F328)</f>
        <v>#REF!</v>
      </c>
      <c r="G329" s="415" t="e">
        <f>SUM(G319:G328)</f>
        <v>#REF!</v>
      </c>
      <c r="H329" s="204" t="e">
        <f t="shared" si="5"/>
        <v>#REF!</v>
      </c>
    </row>
    <row r="330" spans="1:8">
      <c r="F330" s="200"/>
      <c r="G330" s="200" t="e">
        <f>G329-G291</f>
        <v>#REF!</v>
      </c>
    </row>
    <row r="331" spans="1:8">
      <c r="A331" s="156" t="s">
        <v>692</v>
      </c>
      <c r="B331" s="259" t="s">
        <v>866</v>
      </c>
    </row>
    <row r="333" spans="1:8">
      <c r="B333" s="156" t="s">
        <v>867</v>
      </c>
    </row>
    <row r="335" spans="1:8" s="165" customFormat="1">
      <c r="B335" s="213" t="s">
        <v>868</v>
      </c>
      <c r="C335" s="202"/>
      <c r="D335" s="202"/>
      <c r="E335" s="202"/>
      <c r="F335" s="202"/>
      <c r="G335" s="202"/>
      <c r="H335" s="202"/>
    </row>
    <row r="336" spans="1:8" s="165" customFormat="1">
      <c r="B336" s="202"/>
      <c r="C336" s="202"/>
      <c r="D336" s="202"/>
      <c r="E336" s="202"/>
      <c r="F336" s="202"/>
      <c r="G336" s="202"/>
      <c r="H336" s="202"/>
    </row>
    <row r="337" spans="1:11" s="165" customFormat="1" ht="12" thickBot="1">
      <c r="B337" s="202"/>
      <c r="C337" s="202"/>
      <c r="D337" s="202"/>
      <c r="E337" s="202"/>
      <c r="F337" s="202"/>
      <c r="G337" s="214"/>
      <c r="H337" s="202" t="s">
        <v>869</v>
      </c>
    </row>
    <row r="338" spans="1:11" s="165" customFormat="1">
      <c r="B338" s="885" t="s">
        <v>823</v>
      </c>
      <c r="C338" s="886"/>
      <c r="D338" s="887"/>
      <c r="E338" s="887"/>
      <c r="F338" s="892" t="e">
        <f>F221</f>
        <v>#REF!</v>
      </c>
      <c r="G338" s="892" t="e">
        <f>G221</f>
        <v>#REF!</v>
      </c>
      <c r="H338" s="1022" t="s">
        <v>870</v>
      </c>
    </row>
    <row r="339" spans="1:11" s="165" customFormat="1" ht="12" customHeight="1" thickBot="1">
      <c r="B339" s="1033"/>
      <c r="C339" s="1034"/>
      <c r="D339" s="1034"/>
      <c r="E339" s="1034"/>
      <c r="F339" s="893"/>
      <c r="G339" s="893"/>
      <c r="H339" s="1023"/>
    </row>
    <row r="340" spans="1:11" s="165" customFormat="1" ht="15" customHeight="1">
      <c r="B340" s="1024" t="s">
        <v>871</v>
      </c>
      <c r="C340" s="1025"/>
      <c r="D340" s="1025"/>
      <c r="E340" s="1026"/>
      <c r="F340" s="458" t="e">
        <f>Anhang!F341</f>
        <v>#REF!</v>
      </c>
      <c r="G340" s="458" t="e">
        <f>Anhang!G341</f>
        <v>#REF!</v>
      </c>
      <c r="H340" s="195" t="e">
        <f t="shared" ref="H340:H345" si="6">IF(AND(F340=0,G340=0),"-",IF(F340=0,"n/a",G340/F340-1))</f>
        <v>#REF!</v>
      </c>
    </row>
    <row r="341" spans="1:11" s="165" customFormat="1" ht="15" customHeight="1">
      <c r="B341" s="416" t="s">
        <v>872</v>
      </c>
      <c r="C341" s="417"/>
      <c r="D341" s="417"/>
      <c r="E341" s="418"/>
      <c r="F341" s="458" t="e">
        <f>Anhang!F342</f>
        <v>#REF!</v>
      </c>
      <c r="G341" s="458" t="e">
        <f>Anhang!G342</f>
        <v>#REF!</v>
      </c>
      <c r="H341" s="195" t="e">
        <f t="shared" si="6"/>
        <v>#REF!</v>
      </c>
    </row>
    <row r="342" spans="1:11" s="165" customFormat="1" ht="15" customHeight="1">
      <c r="B342" s="1027" t="s">
        <v>873</v>
      </c>
      <c r="C342" s="1028"/>
      <c r="D342" s="1028"/>
      <c r="E342" s="1029"/>
      <c r="F342" s="458" t="e">
        <f>Anhang!F343</f>
        <v>#REF!</v>
      </c>
      <c r="G342" s="458" t="e">
        <f>Anhang!G343</f>
        <v>#REF!</v>
      </c>
      <c r="H342" s="195" t="e">
        <f t="shared" si="6"/>
        <v>#REF!</v>
      </c>
    </row>
    <row r="343" spans="1:11" s="165" customFormat="1" ht="15" customHeight="1">
      <c r="B343" s="416" t="s">
        <v>874</v>
      </c>
      <c r="C343" s="417"/>
      <c r="D343" s="417"/>
      <c r="E343" s="418"/>
      <c r="F343" s="458" t="e">
        <f>Anhang!F344</f>
        <v>#REF!</v>
      </c>
      <c r="G343" s="458" t="e">
        <f>Anhang!G344</f>
        <v>#REF!</v>
      </c>
      <c r="H343" s="195" t="e">
        <f t="shared" si="6"/>
        <v>#REF!</v>
      </c>
    </row>
    <row r="344" spans="1:11" s="165" customFormat="1" ht="15" customHeight="1" thickBot="1">
      <c r="B344" s="419" t="s">
        <v>875</v>
      </c>
      <c r="C344" s="420"/>
      <c r="D344" s="420"/>
      <c r="E344" s="421"/>
      <c r="F344" s="458" t="e">
        <f>Anhang!F345</f>
        <v>#REF!</v>
      </c>
      <c r="G344" s="458" t="e">
        <f>Anhang!G345</f>
        <v>#REF!</v>
      </c>
      <c r="H344" s="515" t="e">
        <f t="shared" si="6"/>
        <v>#REF!</v>
      </c>
    </row>
    <row r="345" spans="1:11" s="165" customFormat="1" ht="15" customHeight="1" thickBot="1">
      <c r="B345" s="879" t="s">
        <v>876</v>
      </c>
      <c r="C345" s="880"/>
      <c r="D345" s="880"/>
      <c r="E345" s="881"/>
      <c r="F345" s="422" t="e">
        <f>SUM(F340:F344)</f>
        <v>#REF!</v>
      </c>
      <c r="G345" s="422" t="e">
        <f>SUM(G340:G344)</f>
        <v>#REF!</v>
      </c>
      <c r="H345" s="516" t="e">
        <f t="shared" si="6"/>
        <v>#REF!</v>
      </c>
    </row>
    <row r="347" spans="1:11">
      <c r="B347" s="882" t="s">
        <v>848</v>
      </c>
      <c r="C347" s="882"/>
      <c r="D347" s="882"/>
      <c r="E347" s="882"/>
      <c r="F347" s="882"/>
      <c r="G347" s="882"/>
      <c r="H347" s="882"/>
      <c r="I347" s="882"/>
      <c r="J347" s="882"/>
      <c r="K347" s="882"/>
    </row>
    <row r="350" spans="1:11" s="165" customFormat="1" ht="15" customHeight="1">
      <c r="A350" s="558" t="s">
        <v>167</v>
      </c>
      <c r="B350" s="554" t="s">
        <v>1070</v>
      </c>
    </row>
    <row r="351" spans="1:11" s="165" customFormat="1" ht="15" customHeight="1">
      <c r="A351" s="558" t="s">
        <v>167</v>
      </c>
      <c r="B351" s="554" t="s">
        <v>1074</v>
      </c>
    </row>
    <row r="352" spans="1:11" ht="15" customHeight="1"/>
    <row r="354" spans="1:11" ht="12" thickBot="1">
      <c r="B354" s="165"/>
      <c r="C354" s="165"/>
      <c r="D354" s="165"/>
      <c r="E354" s="165"/>
      <c r="F354" s="165"/>
      <c r="G354" s="215"/>
      <c r="H354" s="792" t="s">
        <v>840</v>
      </c>
      <c r="I354" s="792"/>
    </row>
    <row r="355" spans="1:11">
      <c r="B355" s="670" t="s">
        <v>829</v>
      </c>
      <c r="C355" s="671"/>
      <c r="D355" s="672"/>
      <c r="E355" s="672"/>
      <c r="F355" s="892" t="e">
        <f>F317</f>
        <v>#REF!</v>
      </c>
      <c r="G355" s="892" t="e">
        <f>G317</f>
        <v>#REF!</v>
      </c>
      <c r="H355" s="668" t="s">
        <v>877</v>
      </c>
      <c r="I355" s="668" t="s">
        <v>830</v>
      </c>
      <c r="J355" s="216"/>
    </row>
    <row r="356" spans="1:11" ht="12.75" thickBot="1">
      <c r="B356" s="673"/>
      <c r="C356" s="674"/>
      <c r="D356" s="674"/>
      <c r="E356" s="674"/>
      <c r="F356" s="893"/>
      <c r="G356" s="893"/>
      <c r="H356" s="675"/>
      <c r="I356" s="675"/>
      <c r="J356" s="217"/>
    </row>
    <row r="357" spans="1:11" ht="15" customHeight="1">
      <c r="B357" s="685" t="s">
        <v>878</v>
      </c>
      <c r="C357" s="686"/>
      <c r="D357" s="686"/>
      <c r="E357" s="687"/>
      <c r="F357" s="402">
        <f>Anhang!F360</f>
        <v>0</v>
      </c>
      <c r="G357" s="402">
        <f>Anhang!G360</f>
        <v>0</v>
      </c>
      <c r="H357" s="424" t="s">
        <v>879</v>
      </c>
      <c r="I357" s="218" t="str">
        <f>IF(AND(F357=0,G357=0),"-",IF(F357=0,"n/a",G357/F357-1))</f>
        <v>-</v>
      </c>
      <c r="J357" s="219"/>
    </row>
    <row r="358" spans="1:11" ht="15" customHeight="1">
      <c r="B358" s="748" t="s">
        <v>880</v>
      </c>
      <c r="C358" s="749"/>
      <c r="D358" s="749"/>
      <c r="E358" s="750"/>
      <c r="F358" s="402">
        <f>Anhang!F361</f>
        <v>111</v>
      </c>
      <c r="G358" s="402">
        <f>Anhang!G361</f>
        <v>1594</v>
      </c>
      <c r="H358" s="425" t="s">
        <v>879</v>
      </c>
      <c r="I358" s="220">
        <f>IF(AND(F358=0,G358=0),"-",IF(F358=0,"n/a",G358/F358-1))</f>
        <v>13.36036036036036</v>
      </c>
      <c r="J358" s="219"/>
    </row>
    <row r="359" spans="1:11" ht="15" customHeight="1" thickBot="1">
      <c r="B359" s="748" t="s">
        <v>881</v>
      </c>
      <c r="C359" s="749"/>
      <c r="D359" s="749"/>
      <c r="E359" s="750"/>
      <c r="F359" s="402">
        <f>Anhang!F362</f>
        <v>0</v>
      </c>
      <c r="G359" s="402">
        <f>Anhang!G362</f>
        <v>0</v>
      </c>
      <c r="H359" s="426"/>
      <c r="I359" s="220" t="str">
        <f>IF(AND(F359=0,G359=0),"-",IF(F359=0,"n/a",G359/F359-1))</f>
        <v>-</v>
      </c>
      <c r="J359" s="219"/>
    </row>
    <row r="360" spans="1:11" ht="15" customHeight="1" thickBot="1">
      <c r="B360" s="682" t="s">
        <v>882</v>
      </c>
      <c r="C360" s="683"/>
      <c r="D360" s="683"/>
      <c r="E360" s="684"/>
      <c r="F360" s="221">
        <f>SUM(F357:F358)</f>
        <v>111</v>
      </c>
      <c r="G360" s="222">
        <f>SUM(G357:G359)</f>
        <v>1594</v>
      </c>
      <c r="H360" s="223"/>
      <c r="I360" s="204">
        <f>IF(AND(F360=0,G360=0),"-",IF(F360=0,"n/a",G360/F360-1))</f>
        <v>13.36036036036036</v>
      </c>
      <c r="J360" s="224"/>
    </row>
    <row r="361" spans="1:11">
      <c r="F361" s="200" t="e">
        <f>F360-#REF!</f>
        <v>#REF!</v>
      </c>
      <c r="G361" s="200" t="e">
        <f>G360-#REF!</f>
        <v>#REF!</v>
      </c>
    </row>
    <row r="362" spans="1:11">
      <c r="B362" s="882" t="s">
        <v>848</v>
      </c>
      <c r="C362" s="882"/>
      <c r="D362" s="882"/>
      <c r="E362" s="882"/>
      <c r="F362" s="882"/>
      <c r="G362" s="882"/>
      <c r="H362" s="882"/>
      <c r="I362" s="882"/>
      <c r="J362" s="882"/>
      <c r="K362" s="882"/>
    </row>
    <row r="364" spans="1:11">
      <c r="F364" s="200">
        <f>F360-D250</f>
        <v>0</v>
      </c>
      <c r="G364" s="200">
        <f>G360-E250</f>
        <v>0</v>
      </c>
    </row>
    <row r="365" spans="1:11" ht="13.5" thickBot="1">
      <c r="A365" s="189" t="s">
        <v>883</v>
      </c>
      <c r="B365" s="786" t="s">
        <v>884</v>
      </c>
      <c r="C365" s="786"/>
      <c r="D365" s="786"/>
      <c r="E365" s="786"/>
      <c r="F365" s="786"/>
      <c r="G365" s="786"/>
      <c r="H365" s="786"/>
      <c r="I365" s="786"/>
      <c r="J365" s="786"/>
      <c r="K365" s="786"/>
    </row>
    <row r="367" spans="1:11" s="165" customFormat="1">
      <c r="B367" s="455" t="s">
        <v>1071</v>
      </c>
    </row>
    <row r="368" spans="1:11" s="165" customFormat="1">
      <c r="B368" s="487" t="s">
        <v>1075</v>
      </c>
    </row>
    <row r="369" spans="2:8" s="165" customFormat="1"/>
    <row r="371" spans="2:8" ht="12" thickBot="1">
      <c r="B371" s="165"/>
      <c r="C371" s="165"/>
      <c r="D371" s="165"/>
      <c r="E371" s="165"/>
      <c r="F371" s="165"/>
      <c r="G371" s="215"/>
      <c r="H371" s="215" t="s">
        <v>840</v>
      </c>
    </row>
    <row r="372" spans="2:8">
      <c r="B372" s="670" t="s">
        <v>829</v>
      </c>
      <c r="C372" s="671"/>
      <c r="D372" s="672"/>
      <c r="E372" s="672"/>
      <c r="F372" s="892" t="e">
        <f>F355</f>
        <v>#REF!</v>
      </c>
      <c r="G372" s="892" t="e">
        <f>G355</f>
        <v>#REF!</v>
      </c>
      <c r="H372" s="668" t="s">
        <v>830</v>
      </c>
    </row>
    <row r="373" spans="2:8" ht="12" customHeight="1" thickBot="1">
      <c r="B373" s="673"/>
      <c r="C373" s="674"/>
      <c r="D373" s="674"/>
      <c r="E373" s="674"/>
      <c r="F373" s="893"/>
      <c r="G373" s="893"/>
      <c r="H373" s="675"/>
    </row>
    <row r="374" spans="2:8" ht="15" customHeight="1">
      <c r="B374" s="780" t="s">
        <v>885</v>
      </c>
      <c r="C374" s="781"/>
      <c r="D374" s="781"/>
      <c r="E374" s="782"/>
      <c r="F374" s="428">
        <f>Anhang!F377</f>
        <v>6813</v>
      </c>
      <c r="G374" s="428">
        <f>Anhang!G377</f>
        <v>6608</v>
      </c>
      <c r="H374" s="429">
        <f>IF(AND(F374=0,G374=0),"-",IF(F374=0,"n/a",G374/F374-1))</f>
        <v>-3.0089534713048538E-2</v>
      </c>
    </row>
    <row r="375" spans="2:8" ht="15" customHeight="1">
      <c r="B375" s="659" t="s">
        <v>886</v>
      </c>
      <c r="C375" s="660"/>
      <c r="D375" s="660"/>
      <c r="E375" s="661"/>
      <c r="F375" s="428">
        <f>Anhang!F378</f>
        <v>0</v>
      </c>
      <c r="G375" s="428">
        <f>Anhang!G378</f>
        <v>0</v>
      </c>
      <c r="H375" s="430" t="str">
        <f t="shared" ref="H375:H382" si="7">IF(AND(F375=0,G375=0),"-",IF(F375=0,"n/a",G375/F375-1))</f>
        <v>-</v>
      </c>
    </row>
    <row r="376" spans="2:8" ht="15" customHeight="1">
      <c r="B376" s="662"/>
      <c r="C376" s="663"/>
      <c r="D376" s="663"/>
      <c r="E376" s="664"/>
      <c r="F376" s="428">
        <f>Anhang!F379</f>
        <v>0</v>
      </c>
      <c r="G376" s="428">
        <f>Anhang!G379</f>
        <v>0</v>
      </c>
      <c r="H376" s="430" t="str">
        <f t="shared" si="7"/>
        <v>-</v>
      </c>
    </row>
    <row r="377" spans="2:8" ht="15" customHeight="1">
      <c r="B377" s="780" t="s">
        <v>887</v>
      </c>
      <c r="C377" s="781"/>
      <c r="D377" s="781"/>
      <c r="E377" s="782"/>
      <c r="F377" s="428">
        <f>Anhang!F380</f>
        <v>56</v>
      </c>
      <c r="G377" s="428">
        <f>Anhang!G380</f>
        <v>42</v>
      </c>
      <c r="H377" s="430">
        <f t="shared" si="7"/>
        <v>-0.25</v>
      </c>
    </row>
    <row r="378" spans="2:8" ht="15" customHeight="1">
      <c r="B378" s="659" t="s">
        <v>886</v>
      </c>
      <c r="C378" s="660"/>
      <c r="D378" s="660"/>
      <c r="E378" s="661"/>
      <c r="F378" s="428">
        <f>Anhang!F381</f>
        <v>0</v>
      </c>
      <c r="G378" s="428">
        <f>Anhang!G381</f>
        <v>0</v>
      </c>
      <c r="H378" s="430" t="str">
        <f t="shared" si="7"/>
        <v>-</v>
      </c>
    </row>
    <row r="379" spans="2:8" ht="15" customHeight="1">
      <c r="B379" s="662"/>
      <c r="C379" s="663"/>
      <c r="D379" s="663"/>
      <c r="E379" s="664"/>
      <c r="F379" s="428">
        <f>Anhang!F382</f>
        <v>0</v>
      </c>
      <c r="G379" s="428">
        <f>Anhang!G382</f>
        <v>0</v>
      </c>
      <c r="H379" s="430" t="str">
        <f t="shared" si="7"/>
        <v>-</v>
      </c>
    </row>
    <row r="380" spans="2:8" ht="15" customHeight="1">
      <c r="B380" s="780" t="s">
        <v>888</v>
      </c>
      <c r="C380" s="781"/>
      <c r="D380" s="781"/>
      <c r="E380" s="782"/>
      <c r="F380" s="428">
        <f>Anhang!F383</f>
        <v>0</v>
      </c>
      <c r="G380" s="428">
        <f>Anhang!G383</f>
        <v>0</v>
      </c>
      <c r="H380" s="430" t="str">
        <f t="shared" si="7"/>
        <v>-</v>
      </c>
    </row>
    <row r="381" spans="2:8" ht="15" customHeight="1">
      <c r="B381" s="659" t="s">
        <v>886</v>
      </c>
      <c r="C381" s="660"/>
      <c r="D381" s="660"/>
      <c r="E381" s="661"/>
      <c r="F381" s="428">
        <f>Anhang!F384</f>
        <v>0</v>
      </c>
      <c r="G381" s="428">
        <f>Anhang!G384</f>
        <v>0</v>
      </c>
      <c r="H381" s="430" t="str">
        <f t="shared" si="7"/>
        <v>-</v>
      </c>
    </row>
    <row r="382" spans="2:8" ht="15" customHeight="1" thickBot="1">
      <c r="B382" s="662"/>
      <c r="C382" s="663"/>
      <c r="D382" s="663"/>
      <c r="E382" s="664"/>
      <c r="F382" s="428">
        <f>Anhang!F385</f>
        <v>0</v>
      </c>
      <c r="G382" s="428">
        <f>Anhang!G385</f>
        <v>0</v>
      </c>
      <c r="H382" s="431" t="str">
        <f t="shared" si="7"/>
        <v>-</v>
      </c>
    </row>
    <row r="383" spans="2:8" ht="15" customHeight="1" thickBot="1">
      <c r="B383" s="682" t="s">
        <v>889</v>
      </c>
      <c r="C383" s="683"/>
      <c r="D383" s="683"/>
      <c r="E383" s="684"/>
      <c r="F383" s="432">
        <f>F380+F377+F374</f>
        <v>6869</v>
      </c>
      <c r="G383" s="432">
        <f>G380+G377+G374</f>
        <v>6650</v>
      </c>
      <c r="H383" s="433">
        <f>IF(AND(F383=0,G383=0),"-",IF(F383=0,"n/a",G383/F383-1))</f>
        <v>-3.1882370068423316E-2</v>
      </c>
    </row>
    <row r="384" spans="2:8">
      <c r="F384" s="200" t="e">
        <f>F383-#REF!</f>
        <v>#REF!</v>
      </c>
      <c r="G384" s="200" t="e">
        <f>G383-#REF!</f>
        <v>#REF!</v>
      </c>
    </row>
    <row r="385" spans="1:11">
      <c r="F385" s="200"/>
      <c r="G385" s="200"/>
    </row>
    <row r="388" spans="1:11">
      <c r="B388" s="1038"/>
      <c r="C388" s="1038"/>
      <c r="D388" s="1038"/>
      <c r="E388" s="1038"/>
      <c r="F388" s="1038"/>
      <c r="G388" s="1038"/>
      <c r="H388" s="1038"/>
      <c r="I388" s="1038"/>
      <c r="J388" s="1038"/>
      <c r="K388" s="1038"/>
    </row>
    <row r="389" spans="1:11" ht="13.5" thickBot="1">
      <c r="A389" s="189" t="s">
        <v>16</v>
      </c>
      <c r="B389" s="359" t="s">
        <v>890</v>
      </c>
      <c r="C389" s="227"/>
      <c r="D389" s="227"/>
      <c r="E389" s="227"/>
      <c r="F389" s="227"/>
      <c r="G389" s="227"/>
      <c r="H389" s="227"/>
      <c r="I389" s="227"/>
      <c r="J389" s="158"/>
      <c r="K389" s="158"/>
    </row>
    <row r="391" spans="1:11" s="165" customFormat="1" ht="15" customHeight="1">
      <c r="B391" s="455" t="s">
        <v>1078</v>
      </c>
      <c r="C391" s="455"/>
      <c r="D391" s="455"/>
      <c r="E391" s="455"/>
      <c r="F391" s="455"/>
      <c r="G391" s="455"/>
      <c r="H391" s="455"/>
      <c r="I391" s="455"/>
    </row>
    <row r="392" spans="1:11" s="165" customFormat="1" ht="15" customHeight="1">
      <c r="B392" s="455" t="s">
        <v>1079</v>
      </c>
    </row>
    <row r="394" spans="1:11" ht="12" thickBot="1">
      <c r="B394" s="165"/>
      <c r="C394" s="165"/>
      <c r="D394" s="165"/>
      <c r="E394" s="165"/>
      <c r="F394" s="165"/>
      <c r="G394" s="215"/>
      <c r="H394" s="165"/>
      <c r="J394" s="156" t="s">
        <v>792</v>
      </c>
    </row>
    <row r="395" spans="1:11">
      <c r="B395" s="670" t="s">
        <v>829</v>
      </c>
      <c r="C395" s="671"/>
      <c r="D395" s="672"/>
      <c r="E395" s="672"/>
      <c r="F395" s="892" t="e">
        <f>F221</f>
        <v>#REF!</v>
      </c>
      <c r="G395" s="668" t="s">
        <v>891</v>
      </c>
      <c r="H395" s="668" t="s">
        <v>892</v>
      </c>
      <c r="I395" s="668" t="s">
        <v>893</v>
      </c>
      <c r="J395" s="892" t="e">
        <f>G221</f>
        <v>#REF!</v>
      </c>
      <c r="K395" s="787" t="s">
        <v>830</v>
      </c>
    </row>
    <row r="396" spans="1:11" ht="12" customHeight="1" thickBot="1">
      <c r="B396" s="673"/>
      <c r="C396" s="674"/>
      <c r="D396" s="674"/>
      <c r="E396" s="674"/>
      <c r="F396" s="893"/>
      <c r="G396" s="669"/>
      <c r="H396" s="675"/>
      <c r="I396" s="675"/>
      <c r="J396" s="893"/>
      <c r="K396" s="788"/>
    </row>
    <row r="397" spans="1:11" ht="15" customHeight="1">
      <c r="B397" s="1035" t="s">
        <v>894</v>
      </c>
      <c r="C397" s="1036"/>
      <c r="D397" s="1036"/>
      <c r="E397" s="1037"/>
      <c r="F397" s="392" t="e">
        <f>Anhang!F400</f>
        <v>#REF!</v>
      </c>
      <c r="G397" s="392" t="e">
        <f>Anhang!G400</f>
        <v>#REF!</v>
      </c>
      <c r="H397" s="392" t="e">
        <f>Anhang!H400</f>
        <v>#REF!</v>
      </c>
      <c r="I397" s="392" t="e">
        <f>Anhang!I400</f>
        <v>#REF!</v>
      </c>
      <c r="J397" s="485" t="e">
        <f>F397+G397+H397-I397</f>
        <v>#REF!</v>
      </c>
      <c r="K397" s="430" t="e">
        <f t="shared" ref="K397:K400" si="8">IF(AND(I397=0,J397=0),"-",IF(I397=0,"n/a",J397/I397-1))</f>
        <v>#REF!</v>
      </c>
    </row>
    <row r="398" spans="1:11" ht="15" customHeight="1">
      <c r="B398" s="365" t="s">
        <v>895</v>
      </c>
      <c r="C398" s="434"/>
      <c r="D398" s="434"/>
      <c r="E398" s="435"/>
      <c r="F398" s="392" t="e">
        <f>Anhang!F401</f>
        <v>#REF!</v>
      </c>
      <c r="G398" s="392" t="e">
        <f>Anhang!G401</f>
        <v>#REF!</v>
      </c>
      <c r="H398" s="392" t="e">
        <f>Anhang!H401</f>
        <v>#REF!</v>
      </c>
      <c r="I398" s="392" t="e">
        <f>Anhang!I401</f>
        <v>#REF!</v>
      </c>
      <c r="J398" s="485" t="e">
        <f>F398+G398+H398-I398</f>
        <v>#REF!</v>
      </c>
      <c r="K398" s="430" t="e">
        <f t="shared" si="8"/>
        <v>#REF!</v>
      </c>
    </row>
    <row r="399" spans="1:11" ht="15" customHeight="1" thickBot="1">
      <c r="B399" s="436" t="s">
        <v>896</v>
      </c>
      <c r="C399" s="437"/>
      <c r="D399" s="437"/>
      <c r="E399" s="438"/>
      <c r="F399" s="392" t="e">
        <f>Anhang!F402</f>
        <v>#REF!</v>
      </c>
      <c r="G399" s="392" t="e">
        <f>Anhang!G402</f>
        <v>#REF!</v>
      </c>
      <c r="H399" s="392" t="e">
        <f>Anhang!H402</f>
        <v>#REF!</v>
      </c>
      <c r="I399" s="392" t="e">
        <f>Anhang!I402</f>
        <v>#REF!</v>
      </c>
      <c r="J399" s="485" t="e">
        <f>F399+G399+H399-I399</f>
        <v>#REF!</v>
      </c>
      <c r="K399" s="431" t="e">
        <f t="shared" si="8"/>
        <v>#REF!</v>
      </c>
    </row>
    <row r="400" spans="1:11" ht="15" customHeight="1" thickBot="1">
      <c r="B400" s="682" t="s">
        <v>897</v>
      </c>
      <c r="C400" s="683"/>
      <c r="D400" s="683"/>
      <c r="E400" s="684"/>
      <c r="F400" s="439" t="e">
        <f>SUM(F397:F399)</f>
        <v>#REF!</v>
      </c>
      <c r="G400" s="439" t="e">
        <f>SUM(G397:G399)</f>
        <v>#REF!</v>
      </c>
      <c r="H400" s="439" t="e">
        <f>SUM(H397:H399)</f>
        <v>#REF!</v>
      </c>
      <c r="I400" s="439" t="e">
        <f>SUM(I397:I399)</f>
        <v>#REF!</v>
      </c>
      <c r="J400" s="518" t="e">
        <f>SUM(J397:J399)</f>
        <v>#REF!</v>
      </c>
      <c r="K400" s="516" t="e">
        <f t="shared" si="8"/>
        <v>#REF!</v>
      </c>
    </row>
    <row r="402" spans="1:11">
      <c r="B402" s="360" t="s">
        <v>848</v>
      </c>
      <c r="C402" s="360"/>
      <c r="D402" s="360"/>
      <c r="E402" s="360"/>
      <c r="F402" s="360"/>
      <c r="G402" s="360"/>
      <c r="H402" s="360"/>
      <c r="I402" s="360"/>
      <c r="J402" s="360"/>
      <c r="K402" s="360"/>
    </row>
    <row r="406" spans="1:11" ht="13.5" thickBot="1">
      <c r="A406" s="189" t="s">
        <v>18</v>
      </c>
      <c r="B406" s="359" t="s">
        <v>898</v>
      </c>
      <c r="C406" s="227"/>
      <c r="D406" s="227"/>
      <c r="E406" s="227"/>
      <c r="F406" s="227"/>
      <c r="G406" s="227"/>
      <c r="H406" s="227"/>
      <c r="I406" s="227"/>
      <c r="J406" s="227"/>
      <c r="K406" s="227"/>
    </row>
    <row r="408" spans="1:11">
      <c r="B408" s="228" t="s">
        <v>899</v>
      </c>
      <c r="C408" s="228"/>
      <c r="D408" s="228"/>
      <c r="E408" s="228"/>
      <c r="F408" s="228"/>
      <c r="G408" s="228"/>
    </row>
    <row r="409" spans="1:11">
      <c r="B409" s="225" t="s">
        <v>900</v>
      </c>
    </row>
    <row r="411" spans="1:11" s="165" customFormat="1" ht="12" thickBot="1">
      <c r="F411" s="201"/>
      <c r="G411" s="201" t="s">
        <v>792</v>
      </c>
    </row>
    <row r="412" spans="1:11" s="165" customFormat="1">
      <c r="B412" s="670" t="s">
        <v>829</v>
      </c>
      <c r="C412" s="671"/>
      <c r="D412" s="672"/>
      <c r="E412" s="778"/>
      <c r="F412" s="892" t="e">
        <f>G221</f>
        <v>#REF!</v>
      </c>
      <c r="G412" s="668" t="s">
        <v>901</v>
      </c>
      <c r="H412" s="668" t="s">
        <v>902</v>
      </c>
      <c r="I412" s="668" t="s">
        <v>877</v>
      </c>
      <c r="J412" s="668" t="s">
        <v>903</v>
      </c>
      <c r="K412" s="668" t="s">
        <v>904</v>
      </c>
    </row>
    <row r="413" spans="1:11" s="165" customFormat="1" ht="12" customHeight="1" thickBot="1">
      <c r="B413" s="673"/>
      <c r="C413" s="674"/>
      <c r="D413" s="674"/>
      <c r="E413" s="779"/>
      <c r="F413" s="893"/>
      <c r="G413" s="675"/>
      <c r="H413" s="675"/>
      <c r="I413" s="675"/>
      <c r="J413" s="669"/>
      <c r="K413" s="675"/>
    </row>
    <row r="414" spans="1:11" s="165" customFormat="1" ht="15" customHeight="1">
      <c r="B414" s="440" t="s">
        <v>905</v>
      </c>
      <c r="C414" s="441"/>
      <c r="D414" s="441"/>
      <c r="E414" s="442"/>
      <c r="F414" s="443">
        <f>Anhang!F417</f>
        <v>4800</v>
      </c>
      <c r="G414" s="443">
        <f>Anhang!G417</f>
        <v>0</v>
      </c>
      <c r="H414" s="443" t="str">
        <f>Anhang!H417</f>
        <v>HUF</v>
      </c>
      <c r="I414" s="443">
        <f>Anhang!I417</f>
        <v>0</v>
      </c>
      <c r="J414" s="443">
        <f>Anhang!J417</f>
        <v>0</v>
      </c>
      <c r="K414" s="444"/>
    </row>
    <row r="415" spans="1:11" s="165" customFormat="1" ht="15" customHeight="1" thickBot="1">
      <c r="B415" s="445" t="s">
        <v>906</v>
      </c>
      <c r="C415" s="354"/>
      <c r="D415" s="354"/>
      <c r="E415" s="355"/>
      <c r="F415" s="443" t="e">
        <f>Anhang!F418</f>
        <v>#REF!</v>
      </c>
      <c r="G415" s="443" t="e">
        <f>Anhang!G418</f>
        <v>#REF!</v>
      </c>
      <c r="H415" s="443" t="e">
        <f>Anhang!H418</f>
        <v>#REF!</v>
      </c>
      <c r="I415" s="443" t="e">
        <f>Anhang!I418</f>
        <v>#REF!</v>
      </c>
      <c r="J415" s="443" t="e">
        <f>Anhang!J418</f>
        <v>#REF!</v>
      </c>
      <c r="K415" s="444"/>
    </row>
    <row r="416" spans="1:11" s="165" customFormat="1" ht="15" customHeight="1" thickBot="1">
      <c r="B416" s="682" t="s">
        <v>907</v>
      </c>
      <c r="C416" s="683"/>
      <c r="D416" s="683"/>
      <c r="E416" s="684"/>
      <c r="F416" s="446" t="e">
        <f>SUM(F414:F415)</f>
        <v>#REF!</v>
      </c>
      <c r="G416" s="447" t="e">
        <f>SUM(G414:G415)</f>
        <v>#REF!</v>
      </c>
      <c r="H416" s="447" t="e">
        <f>SUM(H414:H415)</f>
        <v>#REF!</v>
      </c>
      <c r="I416" s="448"/>
      <c r="J416" s="447" t="e">
        <f>SUM(J414:J415)</f>
        <v>#REF!</v>
      </c>
      <c r="K416" s="449"/>
    </row>
    <row r="417" spans="2:11" s="165" customFormat="1">
      <c r="F417" s="229" t="e">
        <f>F416-#REF!</f>
        <v>#REF!</v>
      </c>
      <c r="G417" s="200"/>
    </row>
    <row r="418" spans="2:11">
      <c r="B418" s="360" t="s">
        <v>848</v>
      </c>
      <c r="C418" s="360"/>
      <c r="D418" s="360"/>
      <c r="E418" s="360"/>
      <c r="F418" s="360"/>
      <c r="G418" s="360"/>
      <c r="H418" s="360"/>
      <c r="I418" s="360"/>
      <c r="J418" s="360"/>
      <c r="K418" s="360"/>
    </row>
    <row r="420" spans="2:11" s="165" customFormat="1">
      <c r="B420" s="206" t="s">
        <v>1012</v>
      </c>
      <c r="C420" s="206"/>
      <c r="D420" s="206"/>
      <c r="E420" s="206"/>
      <c r="F420" s="206"/>
      <c r="G420" s="202"/>
      <c r="H420" s="202"/>
      <c r="I420" s="202"/>
      <c r="J420" s="202"/>
      <c r="K420" s="202"/>
    </row>
    <row r="421" spans="2:11" s="165" customFormat="1">
      <c r="B421" s="206" t="s">
        <v>908</v>
      </c>
      <c r="C421" s="206"/>
      <c r="D421" s="206"/>
      <c r="E421" s="206"/>
      <c r="F421" s="206"/>
      <c r="G421" s="202"/>
      <c r="H421" s="202"/>
      <c r="I421" s="202"/>
      <c r="J421" s="202"/>
      <c r="K421" s="202"/>
    </row>
    <row r="422" spans="2:11" s="165" customFormat="1" ht="12" thickBot="1">
      <c r="B422" s="202"/>
      <c r="C422" s="202"/>
      <c r="D422" s="202"/>
      <c r="E422" s="202"/>
      <c r="G422" s="202"/>
      <c r="H422" s="214" t="s">
        <v>869</v>
      </c>
      <c r="I422" s="202"/>
      <c r="J422" s="202"/>
      <c r="K422" s="202"/>
    </row>
    <row r="423" spans="2:11" s="165" customFormat="1">
      <c r="B423" s="885" t="s">
        <v>861</v>
      </c>
      <c r="C423" s="886"/>
      <c r="D423" s="887"/>
      <c r="E423" s="887"/>
      <c r="F423" s="885" t="s">
        <v>862</v>
      </c>
      <c r="G423" s="890" t="s">
        <v>909</v>
      </c>
      <c r="H423" s="795" t="e">
        <f>G221</f>
        <v>#REF!</v>
      </c>
      <c r="I423" s="202"/>
      <c r="J423" s="202"/>
      <c r="K423" s="202"/>
    </row>
    <row r="424" spans="2:11" s="165" customFormat="1" ht="12" thickBot="1">
      <c r="B424" s="888"/>
      <c r="C424" s="889"/>
      <c r="D424" s="889"/>
      <c r="E424" s="889"/>
      <c r="F424" s="888"/>
      <c r="G424" s="891"/>
      <c r="H424" s="1127"/>
      <c r="I424" s="202"/>
      <c r="J424" s="202"/>
      <c r="K424" s="202"/>
    </row>
    <row r="425" spans="2:11" s="165" customFormat="1" ht="15" customHeight="1">
      <c r="B425" s="775" t="e">
        <f>Anhang!B428</f>
        <v>#REF!</v>
      </c>
      <c r="C425" s="776"/>
      <c r="D425" s="776"/>
      <c r="E425" s="777"/>
      <c r="F425" s="410"/>
      <c r="G425" s="410"/>
      <c r="H425" s="411" t="e">
        <f>Anhang!H428</f>
        <v>#REF!</v>
      </c>
      <c r="I425" s="202"/>
      <c r="J425" s="202"/>
      <c r="K425" s="202"/>
    </row>
    <row r="426" spans="2:11" s="165" customFormat="1" ht="15" customHeight="1" thickBot="1">
      <c r="B426" s="775" t="e">
        <f>Anhang!B429</f>
        <v>#REF!</v>
      </c>
      <c r="C426" s="776"/>
      <c r="D426" s="776"/>
      <c r="E426" s="777"/>
      <c r="F426" s="412"/>
      <c r="G426" s="412"/>
      <c r="H426" s="411" t="e">
        <f>Anhang!H429</f>
        <v>#REF!</v>
      </c>
      <c r="I426" s="202"/>
      <c r="J426" s="202"/>
      <c r="K426" s="202"/>
    </row>
    <row r="427" spans="2:11" s="165" customFormat="1" ht="15" customHeight="1" thickBot="1">
      <c r="B427" s="879" t="s">
        <v>910</v>
      </c>
      <c r="C427" s="880"/>
      <c r="D427" s="880"/>
      <c r="E427" s="881"/>
      <c r="F427" s="230"/>
      <c r="G427" s="284"/>
      <c r="H427" s="231" t="e">
        <f>SUM(H425:H426)</f>
        <v>#REF!</v>
      </c>
      <c r="I427" s="202"/>
      <c r="J427" s="202"/>
      <c r="K427" s="202"/>
    </row>
    <row r="428" spans="2:11" s="165" customFormat="1">
      <c r="B428" s="202"/>
      <c r="C428" s="202"/>
      <c r="D428" s="202"/>
      <c r="E428" s="202"/>
      <c r="F428" s="202"/>
      <c r="G428" s="202"/>
      <c r="H428" s="202"/>
      <c r="I428" s="202"/>
      <c r="J428" s="202"/>
      <c r="K428" s="202"/>
    </row>
    <row r="429" spans="2:11" s="165" customFormat="1">
      <c r="B429" s="202"/>
      <c r="C429" s="202"/>
      <c r="D429" s="202"/>
      <c r="E429" s="202"/>
      <c r="F429" s="202"/>
      <c r="G429" s="202"/>
      <c r="H429" s="202"/>
      <c r="I429" s="202"/>
      <c r="J429" s="202"/>
      <c r="K429" s="202"/>
    </row>
    <row r="430" spans="2:11">
      <c r="B430" s="232" t="s">
        <v>848</v>
      </c>
      <c r="C430" s="232"/>
      <c r="D430" s="232"/>
      <c r="E430" s="232"/>
      <c r="F430" s="232"/>
      <c r="G430" s="232"/>
      <c r="H430" s="232"/>
      <c r="I430" s="232"/>
      <c r="J430" s="232"/>
      <c r="K430" s="232"/>
    </row>
    <row r="431" spans="2:11" s="165" customFormat="1">
      <c r="B431" s="205"/>
      <c r="C431" s="205"/>
      <c r="D431" s="205"/>
      <c r="E431" s="205"/>
      <c r="F431" s="205"/>
      <c r="G431" s="205"/>
      <c r="H431" s="205"/>
      <c r="I431" s="205"/>
      <c r="J431" s="205"/>
      <c r="K431" s="205"/>
    </row>
    <row r="432" spans="2:11" s="165" customFormat="1">
      <c r="B432" s="205"/>
      <c r="C432" s="205"/>
      <c r="D432" s="205"/>
      <c r="E432" s="205"/>
      <c r="F432" s="205"/>
      <c r="G432" s="205"/>
      <c r="H432" s="205"/>
      <c r="I432" s="205"/>
      <c r="J432" s="205"/>
      <c r="K432" s="205"/>
    </row>
    <row r="433" spans="1:11" s="165" customFormat="1" ht="15" customHeight="1">
      <c r="B433" s="883" t="s">
        <v>1081</v>
      </c>
      <c r="C433" s="883"/>
      <c r="D433" s="883"/>
      <c r="E433" s="883"/>
      <c r="F433" s="883"/>
      <c r="G433" s="883"/>
      <c r="H433" s="883"/>
      <c r="I433" s="883"/>
      <c r="J433" s="883"/>
      <c r="K433" s="205"/>
    </row>
    <row r="434" spans="1:11">
      <c r="A434" s="207"/>
      <c r="B434" s="1128" t="s">
        <v>1080</v>
      </c>
      <c r="C434" s="872"/>
      <c r="D434" s="872"/>
      <c r="E434" s="872"/>
      <c r="F434" s="872"/>
      <c r="G434" s="872"/>
      <c r="H434" s="872"/>
      <c r="I434" s="872"/>
      <c r="J434" s="872"/>
    </row>
    <row r="435" spans="1:11">
      <c r="A435" s="207"/>
      <c r="B435" s="349"/>
      <c r="C435" s="349"/>
      <c r="D435" s="349"/>
      <c r="E435" s="349"/>
      <c r="F435" s="349"/>
      <c r="G435" s="349"/>
      <c r="H435" s="349"/>
      <c r="I435" s="349"/>
    </row>
    <row r="436" spans="1:11" s="165" customFormat="1">
      <c r="B436" s="205"/>
      <c r="C436" s="205"/>
      <c r="D436" s="205"/>
      <c r="E436" s="205"/>
      <c r="F436" s="205"/>
      <c r="G436" s="205"/>
      <c r="H436" s="205"/>
      <c r="I436" s="205"/>
      <c r="J436" s="205"/>
      <c r="K436" s="205"/>
    </row>
    <row r="437" spans="1:11" s="165" customFormat="1" ht="13.5" thickBot="1">
      <c r="A437" s="189" t="s">
        <v>20</v>
      </c>
      <c r="B437" s="359" t="s">
        <v>911</v>
      </c>
      <c r="C437" s="227"/>
      <c r="D437" s="227"/>
      <c r="E437" s="227"/>
      <c r="F437" s="227"/>
      <c r="G437" s="227"/>
      <c r="H437" s="227"/>
      <c r="I437" s="227"/>
      <c r="J437" s="227"/>
      <c r="K437" s="227"/>
    </row>
    <row r="438" spans="1:11" s="165" customFormat="1">
      <c r="B438" s="205"/>
      <c r="C438" s="205"/>
      <c r="D438" s="205"/>
      <c r="E438" s="205"/>
      <c r="F438" s="205"/>
      <c r="G438" s="205"/>
      <c r="H438" s="205"/>
      <c r="I438" s="205"/>
      <c r="J438" s="205"/>
      <c r="K438" s="205"/>
    </row>
    <row r="439" spans="1:11">
      <c r="B439" s="156" t="s">
        <v>912</v>
      </c>
    </row>
    <row r="441" spans="1:11" ht="12" thickBot="1">
      <c r="G441" s="201"/>
      <c r="H441" s="201" t="s">
        <v>840</v>
      </c>
    </row>
    <row r="442" spans="1:11">
      <c r="B442" s="670" t="s">
        <v>829</v>
      </c>
      <c r="C442" s="671"/>
      <c r="D442" s="672"/>
      <c r="E442" s="672"/>
      <c r="F442" s="892" t="e">
        <f>F$221</f>
        <v>#REF!</v>
      </c>
      <c r="G442" s="892" t="e">
        <f>G$221</f>
        <v>#REF!</v>
      </c>
      <c r="H442" s="668" t="s">
        <v>830</v>
      </c>
    </row>
    <row r="443" spans="1:11" ht="12" customHeight="1" thickBot="1">
      <c r="B443" s="673"/>
      <c r="C443" s="674"/>
      <c r="D443" s="674"/>
      <c r="E443" s="674"/>
      <c r="F443" s="893"/>
      <c r="G443" s="893"/>
      <c r="H443" s="675"/>
    </row>
    <row r="444" spans="1:11" ht="15" customHeight="1">
      <c r="B444" s="685" t="s">
        <v>913</v>
      </c>
      <c r="C444" s="686"/>
      <c r="D444" s="686"/>
      <c r="E444" s="687"/>
      <c r="F444" s="402">
        <f>Anhang!F447</f>
        <v>1200</v>
      </c>
      <c r="G444" s="402">
        <f>Anhang!G447</f>
        <v>1200</v>
      </c>
      <c r="H444" s="194">
        <f t="shared" ref="H444:H455" si="9">IF(AND(F444=0,G444=0),"-",IF(F444=0,"n/a",G444/F444-1))</f>
        <v>0</v>
      </c>
    </row>
    <row r="445" spans="1:11" ht="15" customHeight="1">
      <c r="B445" s="775" t="s">
        <v>914</v>
      </c>
      <c r="C445" s="776"/>
      <c r="D445" s="776"/>
      <c r="E445" s="777"/>
      <c r="F445" s="402">
        <f>Anhang!F448</f>
        <v>0</v>
      </c>
      <c r="G445" s="402">
        <f>Anhang!G448</f>
        <v>0</v>
      </c>
      <c r="H445" s="195" t="str">
        <f t="shared" si="9"/>
        <v>-</v>
      </c>
    </row>
    <row r="446" spans="1:11" ht="15" customHeight="1">
      <c r="B446" s="685" t="s">
        <v>915</v>
      </c>
      <c r="C446" s="686"/>
      <c r="D446" s="686"/>
      <c r="E446" s="687"/>
      <c r="F446" s="402">
        <f>Anhang!F449</f>
        <v>0</v>
      </c>
      <c r="G446" s="402">
        <f>Anhang!G449</f>
        <v>0</v>
      </c>
      <c r="H446" s="195" t="str">
        <f t="shared" si="9"/>
        <v>-</v>
      </c>
    </row>
    <row r="447" spans="1:11" ht="15" customHeight="1">
      <c r="B447" s="775" t="s">
        <v>916</v>
      </c>
      <c r="C447" s="776"/>
      <c r="D447" s="776"/>
      <c r="E447" s="777"/>
      <c r="F447" s="402">
        <f>Anhang!F450</f>
        <v>0</v>
      </c>
      <c r="G447" s="402">
        <f>Anhang!G450</f>
        <v>0</v>
      </c>
      <c r="H447" s="195" t="str">
        <f t="shared" si="9"/>
        <v>-</v>
      </c>
    </row>
    <row r="448" spans="1:11" ht="15" customHeight="1">
      <c r="B448" s="685" t="s">
        <v>917</v>
      </c>
      <c r="C448" s="686"/>
      <c r="D448" s="686"/>
      <c r="E448" s="687"/>
      <c r="F448" s="402">
        <f>Anhang!F451</f>
        <v>0</v>
      </c>
      <c r="G448" s="402">
        <f>Anhang!G451</f>
        <v>0</v>
      </c>
      <c r="H448" s="195" t="str">
        <f t="shared" si="9"/>
        <v>-</v>
      </c>
    </row>
    <row r="449" spans="2:8" ht="15" customHeight="1">
      <c r="B449" s="769" t="s">
        <v>918</v>
      </c>
      <c r="C449" s="770"/>
      <c r="D449" s="770"/>
      <c r="E449" s="771"/>
      <c r="F449" s="402">
        <f>Anhang!F452</f>
        <v>13</v>
      </c>
      <c r="G449" s="402">
        <f>Anhang!G452</f>
        <v>167</v>
      </c>
      <c r="H449" s="195">
        <f t="shared" si="9"/>
        <v>11.846153846153847</v>
      </c>
    </row>
    <row r="450" spans="2:8" ht="15" customHeight="1">
      <c r="B450" s="766" t="s">
        <v>919</v>
      </c>
      <c r="C450" s="767"/>
      <c r="D450" s="767"/>
      <c r="E450" s="768"/>
      <c r="F450" s="402">
        <f>Anhang!F453</f>
        <v>0</v>
      </c>
      <c r="G450" s="402">
        <f>Anhang!G453</f>
        <v>0</v>
      </c>
      <c r="H450" s="195" t="str">
        <f t="shared" si="9"/>
        <v>-</v>
      </c>
    </row>
    <row r="451" spans="2:8" ht="15" customHeight="1">
      <c r="B451" s="769" t="s">
        <v>920</v>
      </c>
      <c r="C451" s="770"/>
      <c r="D451" s="770"/>
      <c r="E451" s="771"/>
      <c r="F451" s="402">
        <f>Anhang!F454</f>
        <v>0</v>
      </c>
      <c r="G451" s="402">
        <f>Anhang!G454</f>
        <v>0</v>
      </c>
      <c r="H451" s="195" t="str">
        <f t="shared" si="9"/>
        <v>-</v>
      </c>
    </row>
    <row r="452" spans="2:8" ht="30.75" customHeight="1">
      <c r="B452" s="769" t="s">
        <v>921</v>
      </c>
      <c r="C452" s="770"/>
      <c r="D452" s="770"/>
      <c r="E452" s="771"/>
      <c r="F452" s="402">
        <f>Anhang!F455</f>
        <v>0</v>
      </c>
      <c r="G452" s="402">
        <f>Anhang!G455</f>
        <v>0</v>
      </c>
      <c r="H452" s="195" t="str">
        <f t="shared" si="9"/>
        <v>-</v>
      </c>
    </row>
    <row r="453" spans="2:8" ht="29.25" customHeight="1">
      <c r="B453" s="769" t="s">
        <v>922</v>
      </c>
      <c r="C453" s="770"/>
      <c r="D453" s="770"/>
      <c r="E453" s="771"/>
      <c r="F453" s="402">
        <f>Anhang!F456</f>
        <v>0</v>
      </c>
      <c r="G453" s="402">
        <f>Anhang!G456</f>
        <v>0</v>
      </c>
      <c r="H453" s="195" t="str">
        <f t="shared" si="9"/>
        <v>-</v>
      </c>
    </row>
    <row r="454" spans="2:8" ht="15" customHeight="1" thickBot="1">
      <c r="B454" s="772" t="s">
        <v>923</v>
      </c>
      <c r="C454" s="773"/>
      <c r="D454" s="773"/>
      <c r="E454" s="774"/>
      <c r="F454" s="402">
        <f>Anhang!F457</f>
        <v>2517</v>
      </c>
      <c r="G454" s="402">
        <f>Anhang!G457</f>
        <v>1981</v>
      </c>
      <c r="H454" s="195">
        <f t="shared" si="9"/>
        <v>-0.21295192689709974</v>
      </c>
    </row>
    <row r="455" spans="2:8" ht="15" customHeight="1" thickBot="1">
      <c r="B455" s="682" t="s">
        <v>1084</v>
      </c>
      <c r="C455" s="683"/>
      <c r="D455" s="683"/>
      <c r="E455" s="684"/>
      <c r="F455" s="233">
        <f>SUM(F444:F454)</f>
        <v>3730</v>
      </c>
      <c r="G455" s="222">
        <f>SUM(G444,G446,G448:G454)</f>
        <v>3348</v>
      </c>
      <c r="H455" s="204">
        <f t="shared" si="9"/>
        <v>-0.10241286863270782</v>
      </c>
    </row>
    <row r="456" spans="2:8">
      <c r="B456" s="234"/>
      <c r="C456" s="234"/>
      <c r="D456" s="234"/>
      <c r="E456" s="234"/>
      <c r="F456" s="200" t="e">
        <f>F455-#REF!</f>
        <v>#REF!</v>
      </c>
      <c r="G456" s="200" t="e">
        <f>G455-#REF!</f>
        <v>#REF!</v>
      </c>
      <c r="H456" s="224"/>
    </row>
    <row r="457" spans="2:8">
      <c r="B457" s="234"/>
      <c r="C457" s="234"/>
      <c r="D457" s="234"/>
      <c r="E457" s="234"/>
      <c r="F457" s="200"/>
      <c r="G457" s="200"/>
      <c r="H457" s="224"/>
    </row>
    <row r="458" spans="2:8" s="165" customFormat="1" ht="12.75">
      <c r="B458" s="554" t="s">
        <v>1082</v>
      </c>
      <c r="C458" s="234"/>
      <c r="D458" s="234"/>
      <c r="E458" s="234"/>
      <c r="F458" s="200"/>
      <c r="G458" s="200"/>
      <c r="H458" s="224"/>
    </row>
    <row r="459" spans="2:8" s="165" customFormat="1" ht="12.75">
      <c r="B459" s="554" t="s">
        <v>1083</v>
      </c>
    </row>
    <row r="460" spans="2:8" ht="12" thickBot="1">
      <c r="G460" s="201"/>
      <c r="H460" s="201" t="s">
        <v>840</v>
      </c>
    </row>
    <row r="461" spans="2:8">
      <c r="B461" s="713" t="s">
        <v>829</v>
      </c>
      <c r="C461" s="714"/>
      <c r="D461" s="715"/>
      <c r="E461" s="715"/>
      <c r="F461" s="892" t="e">
        <f>F$221</f>
        <v>#REF!</v>
      </c>
      <c r="G461" s="892" t="e">
        <f>G$221</f>
        <v>#REF!</v>
      </c>
      <c r="H461" s="668" t="s">
        <v>830</v>
      </c>
    </row>
    <row r="462" spans="2:8" ht="12" customHeight="1" thickBot="1">
      <c r="B462" s="793"/>
      <c r="C462" s="794"/>
      <c r="D462" s="794"/>
      <c r="E462" s="794"/>
      <c r="F462" s="893"/>
      <c r="G462" s="893"/>
      <c r="H462" s="675"/>
    </row>
    <row r="463" spans="2:8" ht="15" customHeight="1">
      <c r="B463" s="1041"/>
      <c r="C463" s="1042"/>
      <c r="D463" s="1042"/>
      <c r="E463" s="1043"/>
      <c r="F463" s="402" t="e">
        <f>Anhang!F466</f>
        <v>#REF!</v>
      </c>
      <c r="G463" s="402" t="e">
        <f>Anhang!G466</f>
        <v>#REF!</v>
      </c>
      <c r="H463" s="194" t="e">
        <f t="shared" ref="H463:H477" si="10">IF(AND(F463=0,G463=0),"-",IF(F463=0,"n/a",G463/F463-1))</f>
        <v>#REF!</v>
      </c>
    </row>
    <row r="464" spans="2:8" ht="15" customHeight="1">
      <c r="B464" s="1044"/>
      <c r="C464" s="1045"/>
      <c r="D464" s="1045"/>
      <c r="E464" s="1046"/>
      <c r="F464" s="402" t="e">
        <f>Anhang!F467</f>
        <v>#REF!</v>
      </c>
      <c r="G464" s="402" t="e">
        <f>Anhang!G467</f>
        <v>#REF!</v>
      </c>
      <c r="H464" s="195" t="e">
        <f t="shared" si="10"/>
        <v>#REF!</v>
      </c>
    </row>
    <row r="465" spans="2:8" ht="15" customHeight="1">
      <c r="B465" s="1044"/>
      <c r="C465" s="1045"/>
      <c r="D465" s="1045"/>
      <c r="E465" s="1046"/>
      <c r="F465" s="402" t="e">
        <f>Anhang!F468</f>
        <v>#REF!</v>
      </c>
      <c r="G465" s="402" t="e">
        <f>Anhang!G468</f>
        <v>#REF!</v>
      </c>
      <c r="H465" s="195" t="e">
        <f t="shared" si="10"/>
        <v>#REF!</v>
      </c>
    </row>
    <row r="466" spans="2:8" ht="15" customHeight="1">
      <c r="B466" s="1044"/>
      <c r="C466" s="1045"/>
      <c r="D466" s="1045"/>
      <c r="E466" s="1046"/>
      <c r="F466" s="402" t="e">
        <f>Anhang!F469</f>
        <v>#REF!</v>
      </c>
      <c r="G466" s="402" t="e">
        <f>Anhang!G469</f>
        <v>#REF!</v>
      </c>
      <c r="H466" s="195" t="e">
        <f t="shared" si="10"/>
        <v>#REF!</v>
      </c>
    </row>
    <row r="467" spans="2:8" ht="15" customHeight="1">
      <c r="B467" s="1044"/>
      <c r="C467" s="1045"/>
      <c r="D467" s="1045"/>
      <c r="E467" s="1046"/>
      <c r="F467" s="402" t="e">
        <f>Anhang!F470</f>
        <v>#REF!</v>
      </c>
      <c r="G467" s="402" t="e">
        <f>Anhang!G470</f>
        <v>#REF!</v>
      </c>
      <c r="H467" s="195" t="e">
        <f t="shared" si="10"/>
        <v>#REF!</v>
      </c>
    </row>
    <row r="468" spans="2:8" ht="15" customHeight="1">
      <c r="B468" s="1044"/>
      <c r="C468" s="1045"/>
      <c r="D468" s="1045"/>
      <c r="E468" s="1046"/>
      <c r="F468" s="402" t="e">
        <f>Anhang!F471</f>
        <v>#REF!</v>
      </c>
      <c r="G468" s="402" t="e">
        <f>Anhang!G471</f>
        <v>#REF!</v>
      </c>
      <c r="H468" s="195" t="e">
        <f t="shared" si="10"/>
        <v>#REF!</v>
      </c>
    </row>
    <row r="469" spans="2:8" ht="15" customHeight="1">
      <c r="B469" s="1044"/>
      <c r="C469" s="1045"/>
      <c r="D469" s="1045"/>
      <c r="E469" s="1046"/>
      <c r="F469" s="402" t="e">
        <f>Anhang!F472</f>
        <v>#REF!</v>
      </c>
      <c r="G469" s="402" t="e">
        <f>Anhang!G472</f>
        <v>#REF!</v>
      </c>
      <c r="H469" s="195" t="e">
        <f t="shared" si="10"/>
        <v>#REF!</v>
      </c>
    </row>
    <row r="470" spans="2:8" ht="15" customHeight="1">
      <c r="B470" s="1044"/>
      <c r="C470" s="1045"/>
      <c r="D470" s="1045"/>
      <c r="E470" s="1046"/>
      <c r="F470" s="402" t="e">
        <f>Anhang!F473</f>
        <v>#REF!</v>
      </c>
      <c r="G470" s="402" t="e">
        <f>Anhang!G473</f>
        <v>#REF!</v>
      </c>
      <c r="H470" s="195" t="e">
        <f t="shared" si="10"/>
        <v>#REF!</v>
      </c>
    </row>
    <row r="471" spans="2:8" ht="15" customHeight="1">
      <c r="B471" s="1044"/>
      <c r="C471" s="1045"/>
      <c r="D471" s="1045"/>
      <c r="E471" s="1046"/>
      <c r="F471" s="402" t="e">
        <f>Anhang!F474</f>
        <v>#REF!</v>
      </c>
      <c r="G471" s="402" t="e">
        <f>Anhang!G474</f>
        <v>#REF!</v>
      </c>
      <c r="H471" s="195" t="e">
        <f t="shared" si="10"/>
        <v>#REF!</v>
      </c>
    </row>
    <row r="472" spans="2:8" ht="15" customHeight="1">
      <c r="B472" s="1044"/>
      <c r="C472" s="1045"/>
      <c r="D472" s="1045"/>
      <c r="E472" s="1046"/>
      <c r="F472" s="402" t="e">
        <f>Anhang!F475</f>
        <v>#REF!</v>
      </c>
      <c r="G472" s="402" t="e">
        <f>Anhang!G475</f>
        <v>#REF!</v>
      </c>
      <c r="H472" s="195" t="e">
        <f t="shared" si="10"/>
        <v>#REF!</v>
      </c>
    </row>
    <row r="473" spans="2:8" ht="15" customHeight="1">
      <c r="B473" s="1044"/>
      <c r="C473" s="1045"/>
      <c r="D473" s="1045"/>
      <c r="E473" s="1046"/>
      <c r="F473" s="402" t="e">
        <f>Anhang!F476</f>
        <v>#REF!</v>
      </c>
      <c r="G473" s="402" t="e">
        <f>Anhang!G476</f>
        <v>#REF!</v>
      </c>
      <c r="H473" s="195" t="e">
        <f t="shared" si="10"/>
        <v>#REF!</v>
      </c>
    </row>
    <row r="474" spans="2:8" ht="15" customHeight="1">
      <c r="B474" s="1044"/>
      <c r="C474" s="1045"/>
      <c r="D474" s="1045"/>
      <c r="E474" s="1046"/>
      <c r="F474" s="402" t="e">
        <f>Anhang!F477</f>
        <v>#REF!</v>
      </c>
      <c r="G474" s="402" t="e">
        <f>Anhang!G477</f>
        <v>#REF!</v>
      </c>
      <c r="H474" s="195" t="e">
        <f t="shared" si="10"/>
        <v>#REF!</v>
      </c>
    </row>
    <row r="475" spans="2:8" ht="15" customHeight="1">
      <c r="B475" s="1044"/>
      <c r="C475" s="1045"/>
      <c r="D475" s="1045"/>
      <c r="E475" s="1046"/>
      <c r="F475" s="402" t="e">
        <f>Anhang!F478</f>
        <v>#REF!</v>
      </c>
      <c r="G475" s="402" t="e">
        <f>Anhang!G478</f>
        <v>#REF!</v>
      </c>
      <c r="H475" s="195" t="e">
        <f t="shared" si="10"/>
        <v>#REF!</v>
      </c>
    </row>
    <row r="476" spans="2:8" ht="15" customHeight="1" thickBot="1">
      <c r="B476" s="1047"/>
      <c r="C476" s="1048"/>
      <c r="D476" s="1048"/>
      <c r="E476" s="1049"/>
      <c r="F476" s="402" t="e">
        <f>Anhang!F479</f>
        <v>#REF!</v>
      </c>
      <c r="G476" s="402" t="e">
        <f>Anhang!G479</f>
        <v>#REF!</v>
      </c>
      <c r="H476" s="195" t="e">
        <f t="shared" si="10"/>
        <v>#REF!</v>
      </c>
    </row>
    <row r="477" spans="2:8" ht="35.25" customHeight="1" thickBot="1">
      <c r="B477" s="1050" t="s">
        <v>1085</v>
      </c>
      <c r="C477" s="1051"/>
      <c r="D477" s="1051"/>
      <c r="E477" s="1052"/>
      <c r="F477" s="203" t="e">
        <f>SUM(F463:F476)</f>
        <v>#REF!</v>
      </c>
      <c r="G477" s="222" t="e">
        <f>SUM(G463:G476)</f>
        <v>#REF!</v>
      </c>
      <c r="H477" s="204" t="e">
        <f t="shared" si="10"/>
        <v>#REF!</v>
      </c>
    </row>
    <row r="478" spans="2:8">
      <c r="F478" s="200"/>
      <c r="G478" s="200"/>
    </row>
    <row r="479" spans="2:8">
      <c r="B479" s="165" t="s">
        <v>924</v>
      </c>
    </row>
    <row r="481" spans="1:11" s="165" customFormat="1">
      <c r="B481" s="872" t="s">
        <v>925</v>
      </c>
      <c r="C481" s="872"/>
      <c r="D481" s="872"/>
      <c r="E481" s="872"/>
      <c r="F481" s="872"/>
      <c r="G481" s="872"/>
      <c r="H481" s="872"/>
      <c r="I481" s="872"/>
      <c r="J481" s="872"/>
      <c r="K481" s="202"/>
    </row>
    <row r="482" spans="1:11" s="165" customFormat="1">
      <c r="B482" s="202"/>
      <c r="C482" s="202"/>
      <c r="D482" s="202"/>
      <c r="E482" s="202"/>
      <c r="F482" s="202"/>
      <c r="G482" s="202"/>
      <c r="H482" s="202"/>
      <c r="I482" s="202"/>
      <c r="J482" s="202"/>
      <c r="K482" s="202"/>
    </row>
    <row r="483" spans="1:11" s="165" customFormat="1" ht="12" thickBot="1">
      <c r="B483" s="202"/>
      <c r="C483" s="202"/>
      <c r="D483" s="202"/>
      <c r="E483" s="202"/>
      <c r="F483" s="235" t="s">
        <v>840</v>
      </c>
      <c r="G483" s="202"/>
      <c r="H483" s="202"/>
      <c r="I483" s="202"/>
      <c r="J483" s="202"/>
      <c r="K483" s="202"/>
    </row>
    <row r="484" spans="1:11" s="165" customFormat="1">
      <c r="B484" s="670" t="s">
        <v>829</v>
      </c>
      <c r="C484" s="671"/>
      <c r="D484" s="672"/>
      <c r="E484" s="672"/>
      <c r="F484" s="892" t="e">
        <f>G461</f>
        <v>#REF!</v>
      </c>
      <c r="G484" s="202"/>
      <c r="H484" s="202"/>
      <c r="I484" s="202"/>
      <c r="J484" s="202"/>
      <c r="K484" s="202"/>
    </row>
    <row r="485" spans="1:11" s="165" customFormat="1" ht="12" customHeight="1" thickBot="1">
      <c r="B485" s="673"/>
      <c r="C485" s="674"/>
      <c r="D485" s="674"/>
      <c r="E485" s="674"/>
      <c r="F485" s="893"/>
      <c r="G485" s="202"/>
      <c r="H485" s="202"/>
      <c r="I485" s="202"/>
      <c r="J485" s="202"/>
      <c r="K485" s="202"/>
    </row>
    <row r="486" spans="1:11" s="165" customFormat="1" ht="15" customHeight="1">
      <c r="B486" s="685" t="e">
        <f>Anhang!B489</f>
        <v>#REF!</v>
      </c>
      <c r="C486" s="686"/>
      <c r="D486" s="686"/>
      <c r="E486" s="687"/>
      <c r="F486" s="450" t="e">
        <f>Anhang!F489</f>
        <v>#REF!</v>
      </c>
      <c r="G486" s="202"/>
      <c r="H486" s="202"/>
      <c r="I486" s="202"/>
      <c r="J486" s="202"/>
      <c r="K486" s="202"/>
    </row>
    <row r="487" spans="1:11" s="165" customFormat="1" ht="15" customHeight="1">
      <c r="B487" s="685" t="e">
        <f>Anhang!B490</f>
        <v>#REF!</v>
      </c>
      <c r="C487" s="686"/>
      <c r="D487" s="686"/>
      <c r="E487" s="687"/>
      <c r="F487" s="450" t="e">
        <f>Anhang!F490</f>
        <v>#REF!</v>
      </c>
      <c r="G487" s="202"/>
      <c r="H487" s="202"/>
      <c r="I487" s="202"/>
      <c r="J487" s="202"/>
      <c r="K487" s="202"/>
    </row>
    <row r="488" spans="1:11" s="165" customFormat="1" ht="15" customHeight="1">
      <c r="B488" s="685" t="e">
        <f>Anhang!B491</f>
        <v>#REF!</v>
      </c>
      <c r="C488" s="686"/>
      <c r="D488" s="686"/>
      <c r="E488" s="687"/>
      <c r="F488" s="450" t="e">
        <f>Anhang!F491</f>
        <v>#REF!</v>
      </c>
      <c r="G488" s="202"/>
      <c r="H488" s="202"/>
      <c r="I488" s="202"/>
      <c r="J488" s="202"/>
      <c r="K488" s="202"/>
    </row>
    <row r="489" spans="1:11" s="165" customFormat="1" ht="15" customHeight="1">
      <c r="B489" s="685" t="e">
        <f>Anhang!B492</f>
        <v>#REF!</v>
      </c>
      <c r="C489" s="686"/>
      <c r="D489" s="686"/>
      <c r="E489" s="687"/>
      <c r="F489" s="450" t="e">
        <f>Anhang!F492</f>
        <v>#REF!</v>
      </c>
      <c r="G489" s="202"/>
      <c r="H489" s="202"/>
      <c r="I489" s="202"/>
      <c r="J489" s="202"/>
      <c r="K489" s="202"/>
    </row>
    <row r="490" spans="1:11" s="165" customFormat="1" ht="15" customHeight="1" thickBot="1">
      <c r="B490" s="685" t="e">
        <f>Anhang!B493</f>
        <v>#REF!</v>
      </c>
      <c r="C490" s="686"/>
      <c r="D490" s="686"/>
      <c r="E490" s="687"/>
      <c r="F490" s="450" t="e">
        <f>Anhang!F493</f>
        <v>#REF!</v>
      </c>
      <c r="G490" s="202"/>
      <c r="H490" s="202"/>
      <c r="I490" s="202"/>
      <c r="J490" s="202"/>
      <c r="K490" s="202"/>
    </row>
    <row r="491" spans="1:11" s="165" customFormat="1" ht="15" customHeight="1" thickBot="1">
      <c r="B491" s="1050" t="s">
        <v>926</v>
      </c>
      <c r="C491" s="1051"/>
      <c r="D491" s="1051"/>
      <c r="E491" s="1052"/>
      <c r="F491" s="236" t="e">
        <f>SUM(F486:F490)</f>
        <v>#REF!</v>
      </c>
      <c r="G491" s="202"/>
      <c r="H491" s="202"/>
      <c r="I491" s="202"/>
      <c r="J491" s="202"/>
      <c r="K491" s="202"/>
    </row>
    <row r="492" spans="1:11" s="165" customFormat="1">
      <c r="B492" s="202"/>
      <c r="C492" s="202"/>
      <c r="D492" s="202"/>
      <c r="E492" s="202"/>
      <c r="F492" s="202"/>
      <c r="G492" s="202"/>
      <c r="H492" s="202"/>
      <c r="I492" s="202"/>
      <c r="J492" s="202"/>
      <c r="K492" s="202"/>
    </row>
    <row r="493" spans="1:11" s="165" customFormat="1">
      <c r="B493" s="202"/>
      <c r="C493" s="202"/>
      <c r="D493" s="202"/>
      <c r="E493" s="202"/>
      <c r="F493" s="202"/>
      <c r="G493" s="202"/>
      <c r="H493" s="202"/>
      <c r="I493" s="202"/>
      <c r="J493" s="202"/>
      <c r="K493" s="202"/>
    </row>
    <row r="494" spans="1:11">
      <c r="B494" s="205"/>
      <c r="C494" s="205"/>
      <c r="D494" s="205"/>
      <c r="E494" s="205"/>
      <c r="F494" s="205"/>
      <c r="G494" s="205"/>
      <c r="H494" s="205"/>
      <c r="I494" s="205"/>
      <c r="J494" s="205"/>
      <c r="K494" s="205"/>
    </row>
    <row r="496" spans="1:11" ht="13.5" thickBot="1">
      <c r="A496" s="189" t="s">
        <v>272</v>
      </c>
      <c r="B496" s="359" t="s">
        <v>927</v>
      </c>
      <c r="C496" s="227"/>
      <c r="D496" s="227"/>
      <c r="E496" s="227"/>
      <c r="F496" s="227"/>
      <c r="G496" s="227"/>
      <c r="H496" s="227"/>
      <c r="I496" s="227"/>
      <c r="J496" s="227"/>
      <c r="K496" s="227"/>
    </row>
    <row r="498" spans="2:8" s="165" customFormat="1">
      <c r="B498" s="165" t="s">
        <v>1086</v>
      </c>
    </row>
    <row r="499" spans="2:8" s="165" customFormat="1"/>
    <row r="500" spans="2:8" s="165" customFormat="1">
      <c r="B500" s="455" t="s">
        <v>1087</v>
      </c>
    </row>
    <row r="502" spans="2:8" ht="12" thickBot="1">
      <c r="B502" s="165"/>
      <c r="C502" s="165"/>
      <c r="D502" s="165"/>
      <c r="E502" s="165"/>
      <c r="F502" s="165"/>
      <c r="G502" s="215"/>
      <c r="H502" s="215" t="s">
        <v>840</v>
      </c>
    </row>
    <row r="503" spans="2:8">
      <c r="B503" s="670" t="s">
        <v>829</v>
      </c>
      <c r="C503" s="671"/>
      <c r="D503" s="672"/>
      <c r="E503" s="672"/>
      <c r="F503" s="892" t="e">
        <f>F461</f>
        <v>#REF!</v>
      </c>
      <c r="G503" s="892" t="e">
        <f>G461</f>
        <v>#REF!</v>
      </c>
      <c r="H503" s="668" t="s">
        <v>830</v>
      </c>
    </row>
    <row r="504" spans="2:8" ht="12" customHeight="1" thickBot="1">
      <c r="B504" s="673"/>
      <c r="C504" s="674"/>
      <c r="D504" s="674"/>
      <c r="E504" s="674"/>
      <c r="F504" s="893"/>
      <c r="G504" s="893"/>
      <c r="H504" s="675"/>
    </row>
    <row r="505" spans="2:8" ht="15" customHeight="1">
      <c r="B505" s="685" t="s">
        <v>928</v>
      </c>
      <c r="C505" s="686"/>
      <c r="D505" s="686"/>
      <c r="E505" s="687"/>
      <c r="F505" s="392">
        <f>Anhang!F508</f>
        <v>0</v>
      </c>
      <c r="G505" s="392">
        <f>Anhang!G508</f>
        <v>0</v>
      </c>
      <c r="H505" s="429" t="str">
        <f>IF(AND(F505=0,G505=0),"-",IF(F505=0,"n/a",G505/F505-1))</f>
        <v>-</v>
      </c>
    </row>
    <row r="506" spans="2:8" ht="15" customHeight="1">
      <c r="B506" s="659" t="s">
        <v>886</v>
      </c>
      <c r="C506" s="660"/>
      <c r="D506" s="660"/>
      <c r="E506" s="661"/>
      <c r="F506" s="392">
        <f>Anhang!F509</f>
        <v>0</v>
      </c>
      <c r="G506" s="392">
        <f>Anhang!G509</f>
        <v>0</v>
      </c>
      <c r="H506" s="430" t="str">
        <f t="shared" ref="H506:H513" si="11">IF(AND(F506=0,G506=0),"-",IF(F506=0,"n/a",G506/F506-1))</f>
        <v>-</v>
      </c>
    </row>
    <row r="507" spans="2:8" ht="15" customHeight="1">
      <c r="B507" s="662"/>
      <c r="C507" s="663"/>
      <c r="D507" s="663"/>
      <c r="E507" s="664"/>
      <c r="F507" s="392">
        <f>Anhang!F510</f>
        <v>0</v>
      </c>
      <c r="G507" s="392">
        <f>Anhang!G510</f>
        <v>0</v>
      </c>
      <c r="H507" s="430" t="str">
        <f t="shared" si="11"/>
        <v>-</v>
      </c>
    </row>
    <row r="508" spans="2:8" ht="15" customHeight="1">
      <c r="B508" s="685" t="s">
        <v>929</v>
      </c>
      <c r="C508" s="686"/>
      <c r="D508" s="686"/>
      <c r="E508" s="687"/>
      <c r="F508" s="392">
        <f>Anhang!F511</f>
        <v>3724</v>
      </c>
      <c r="G508" s="392">
        <f>Anhang!G511</f>
        <v>3324</v>
      </c>
      <c r="H508" s="430">
        <f t="shared" si="11"/>
        <v>-0.10741138560687435</v>
      </c>
    </row>
    <row r="509" spans="2:8" ht="15" customHeight="1">
      <c r="B509" s="659" t="s">
        <v>886</v>
      </c>
      <c r="C509" s="660"/>
      <c r="D509" s="660"/>
      <c r="E509" s="661"/>
      <c r="F509" s="392">
        <f>Anhang!F512</f>
        <v>0</v>
      </c>
      <c r="G509" s="392">
        <f>Anhang!G512</f>
        <v>0</v>
      </c>
      <c r="H509" s="430" t="str">
        <f t="shared" si="11"/>
        <v>-</v>
      </c>
    </row>
    <row r="510" spans="2:8" ht="15" customHeight="1">
      <c r="B510" s="662"/>
      <c r="C510" s="663"/>
      <c r="D510" s="663"/>
      <c r="E510" s="664"/>
      <c r="F510" s="392">
        <f>Anhang!F513</f>
        <v>0</v>
      </c>
      <c r="G510" s="392">
        <f>Anhang!G513</f>
        <v>0</v>
      </c>
      <c r="H510" s="430" t="str">
        <f t="shared" si="11"/>
        <v>-</v>
      </c>
    </row>
    <row r="511" spans="2:8" ht="15" customHeight="1">
      <c r="B511" s="685" t="s">
        <v>930</v>
      </c>
      <c r="C511" s="686"/>
      <c r="D511" s="686"/>
      <c r="E511" s="687"/>
      <c r="F511" s="392">
        <f>Anhang!F514</f>
        <v>0</v>
      </c>
      <c r="G511" s="392">
        <f>Anhang!G514</f>
        <v>0</v>
      </c>
      <c r="H511" s="430" t="str">
        <f t="shared" si="11"/>
        <v>-</v>
      </c>
    </row>
    <row r="512" spans="2:8" ht="15" customHeight="1">
      <c r="B512" s="659" t="s">
        <v>886</v>
      </c>
      <c r="C512" s="660"/>
      <c r="D512" s="660"/>
      <c r="E512" s="661"/>
      <c r="F512" s="392">
        <f>Anhang!F515</f>
        <v>0</v>
      </c>
      <c r="G512" s="392">
        <f>Anhang!G515</f>
        <v>0</v>
      </c>
      <c r="H512" s="430" t="str">
        <f t="shared" si="11"/>
        <v>-</v>
      </c>
    </row>
    <row r="513" spans="1:11" ht="15" customHeight="1" thickBot="1">
      <c r="B513" s="662"/>
      <c r="C513" s="663"/>
      <c r="D513" s="663"/>
      <c r="E513" s="664"/>
      <c r="F513" s="392">
        <f>Anhang!F516</f>
        <v>0</v>
      </c>
      <c r="G513" s="392">
        <f>Anhang!G516</f>
        <v>0</v>
      </c>
      <c r="H513" s="431" t="str">
        <f t="shared" si="11"/>
        <v>-</v>
      </c>
    </row>
    <row r="514" spans="1:11" ht="15" customHeight="1" thickBot="1">
      <c r="B514" s="682" t="s">
        <v>931</v>
      </c>
      <c r="C514" s="683"/>
      <c r="D514" s="683"/>
      <c r="E514" s="684"/>
      <c r="F514" s="451">
        <f>F505+F508+F511</f>
        <v>3724</v>
      </c>
      <c r="G514" s="451">
        <f>G505+G508+G511</f>
        <v>3324</v>
      </c>
      <c r="H514" s="433">
        <f>IF(AND(F514=0,G514=0),"-",IF(F514=0,"n/a",G514/F514-1))</f>
        <v>-0.10741138560687435</v>
      </c>
    </row>
    <row r="515" spans="1:11">
      <c r="F515" s="200" t="e">
        <f>F514-#REF!</f>
        <v>#REF!</v>
      </c>
      <c r="G515" s="200" t="e">
        <f>G514-#REF!</f>
        <v>#REF!</v>
      </c>
    </row>
    <row r="516" spans="1:11">
      <c r="F516" s="200"/>
      <c r="G516" s="200"/>
    </row>
    <row r="517" spans="1:11" ht="12.75">
      <c r="A517" s="688" t="s">
        <v>932</v>
      </c>
      <c r="B517" s="688"/>
      <c r="C517" s="688"/>
      <c r="D517" s="688"/>
      <c r="E517" s="688"/>
      <c r="F517" s="688"/>
      <c r="G517" s="200"/>
    </row>
    <row r="519" spans="1:11" ht="13.5" thickBot="1">
      <c r="A519" s="189" t="s">
        <v>2</v>
      </c>
      <c r="B519" s="359" t="s">
        <v>933</v>
      </c>
      <c r="C519" s="227"/>
      <c r="D519" s="227"/>
      <c r="E519" s="227"/>
      <c r="F519" s="227"/>
      <c r="G519" s="227"/>
      <c r="H519" s="227"/>
      <c r="I519" s="227"/>
      <c r="J519" s="227"/>
      <c r="K519" s="227"/>
    </row>
    <row r="521" spans="1:11" s="165" customFormat="1">
      <c r="B521" s="209" t="s">
        <v>1088</v>
      </c>
    </row>
    <row r="522" spans="1:11" s="165" customFormat="1"/>
    <row r="523" spans="1:11" s="165" customFormat="1">
      <c r="B523" s="596" t="s">
        <v>1089</v>
      </c>
    </row>
    <row r="525" spans="1:11" ht="12" thickBot="1">
      <c r="B525" s="165"/>
      <c r="C525" s="165"/>
      <c r="D525" s="165"/>
      <c r="E525" s="165"/>
      <c r="F525" s="165"/>
      <c r="G525" s="215"/>
      <c r="H525" s="215" t="s">
        <v>840</v>
      </c>
    </row>
    <row r="526" spans="1:11">
      <c r="B526" s="670" t="s">
        <v>829</v>
      </c>
      <c r="C526" s="671"/>
      <c r="D526" s="672"/>
      <c r="E526" s="672"/>
      <c r="F526" s="668" t="str">
        <f>Anhang!F530</f>
        <v>01.01.2015-31.12.2015</v>
      </c>
      <c r="G526" s="668" t="str">
        <f>Anhang!G530</f>
        <v>01.01.2016-31.12.2016</v>
      </c>
      <c r="H526" s="668" t="s">
        <v>830</v>
      </c>
    </row>
    <row r="527" spans="1:11" ht="12" customHeight="1" thickBot="1">
      <c r="B527" s="673"/>
      <c r="C527" s="674"/>
      <c r="D527" s="674"/>
      <c r="E527" s="674"/>
      <c r="F527" s="675"/>
      <c r="G527" s="675"/>
      <c r="H527" s="675"/>
    </row>
    <row r="528" spans="1:11" ht="15" customHeight="1">
      <c r="B528" s="685" t="s">
        <v>934</v>
      </c>
      <c r="C528" s="686"/>
      <c r="D528" s="686"/>
      <c r="E528" s="687"/>
      <c r="F528" s="452">
        <f>Anhang!F532</f>
        <v>101264</v>
      </c>
      <c r="G528" s="452">
        <f>Anhang!G532</f>
        <v>90727</v>
      </c>
      <c r="H528" s="194">
        <f>IF(AND(F528=0,G528=0),"-",IF(F528=0,"n/a",G528/F528-1))</f>
        <v>-0.10405474798546377</v>
      </c>
    </row>
    <row r="529" spans="1:11" ht="15" customHeight="1">
      <c r="B529" s="659" t="s">
        <v>886</v>
      </c>
      <c r="C529" s="660"/>
      <c r="D529" s="660"/>
      <c r="E529" s="661"/>
      <c r="F529" s="452">
        <f>Anhang!F533</f>
        <v>0</v>
      </c>
      <c r="G529" s="452">
        <f>Anhang!G533</f>
        <v>0</v>
      </c>
      <c r="H529" s="212"/>
    </row>
    <row r="530" spans="1:11" ht="15" customHeight="1">
      <c r="B530" s="685" t="s">
        <v>935</v>
      </c>
      <c r="C530" s="686"/>
      <c r="D530" s="686"/>
      <c r="E530" s="687"/>
      <c r="F530" s="452">
        <f>Anhang!F534</f>
        <v>0</v>
      </c>
      <c r="G530" s="452">
        <f>Anhang!G534</f>
        <v>0</v>
      </c>
      <c r="H530" s="195" t="str">
        <f>IF(AND(F530=0,G530=0),"-",IF(F530=0,"n/a",G530/F530-1))</f>
        <v>-</v>
      </c>
    </row>
    <row r="531" spans="1:11" ht="15" customHeight="1" thickBot="1">
      <c r="B531" s="659" t="s">
        <v>886</v>
      </c>
      <c r="C531" s="660"/>
      <c r="D531" s="660"/>
      <c r="E531" s="661"/>
      <c r="F531" s="452">
        <f>Anhang!F535</f>
        <v>0</v>
      </c>
      <c r="G531" s="452">
        <f>Anhang!G535</f>
        <v>0</v>
      </c>
      <c r="H531" s="195" t="str">
        <f>IF(AND(F531=0,G531=0),"-",IF(F531=0,"n/a",G531/F531-1))</f>
        <v>-</v>
      </c>
    </row>
    <row r="532" spans="1:11" ht="15" customHeight="1" thickBot="1">
      <c r="B532" s="682" t="s">
        <v>936</v>
      </c>
      <c r="C532" s="683"/>
      <c r="D532" s="683"/>
      <c r="E532" s="684"/>
      <c r="F532" s="233">
        <f>F528+F530</f>
        <v>101264</v>
      </c>
      <c r="G532" s="233">
        <f>G528+G530</f>
        <v>90727</v>
      </c>
      <c r="H532" s="204">
        <f>IF(AND(F532=0,G532=0),"-",IF(F532=0,"n/a",G532/F532-1))</f>
        <v>-0.10405474798546377</v>
      </c>
    </row>
    <row r="533" spans="1:11">
      <c r="F533" s="200" t="e">
        <f>F532-#REF!</f>
        <v>#REF!</v>
      </c>
      <c r="G533" s="200" t="e">
        <f>G532-#REF!</f>
        <v>#REF!</v>
      </c>
    </row>
    <row r="534" spans="1:11" ht="45" customHeight="1">
      <c r="B534" s="510" t="s">
        <v>848</v>
      </c>
      <c r="C534" s="510"/>
      <c r="D534" s="510"/>
      <c r="E534" s="510"/>
      <c r="F534" s="510"/>
      <c r="G534" s="510"/>
      <c r="H534" s="510"/>
      <c r="I534" s="510"/>
      <c r="J534" s="510"/>
      <c r="K534" s="510"/>
    </row>
    <row r="535" spans="1:11">
      <c r="B535" s="237"/>
      <c r="C535" s="237"/>
      <c r="D535" s="237"/>
      <c r="E535" s="237"/>
      <c r="F535" s="224"/>
    </row>
    <row r="536" spans="1:11">
      <c r="B536" s="234"/>
      <c r="C536" s="234"/>
      <c r="D536" s="234"/>
      <c r="E536" s="234"/>
      <c r="F536" s="241"/>
      <c r="G536" s="241"/>
      <c r="H536" s="242"/>
    </row>
    <row r="538" spans="1:11" s="165" customFormat="1" ht="12" thickBot="1">
      <c r="A538" s="243" t="s">
        <v>292</v>
      </c>
      <c r="B538" s="244" t="s">
        <v>1090</v>
      </c>
      <c r="C538" s="244"/>
      <c r="D538" s="244"/>
      <c r="E538" s="244"/>
      <c r="F538" s="244"/>
      <c r="G538" s="244"/>
      <c r="H538" s="244"/>
      <c r="I538" s="244"/>
      <c r="J538" s="244"/>
      <c r="K538" s="244"/>
    </row>
    <row r="539" spans="1:11" s="165" customFormat="1">
      <c r="A539" s="243"/>
      <c r="B539" s="234"/>
      <c r="C539" s="234"/>
      <c r="D539" s="234"/>
      <c r="E539" s="234"/>
      <c r="F539" s="234"/>
      <c r="G539" s="234"/>
      <c r="H539" s="234"/>
      <c r="I539" s="234"/>
      <c r="J539" s="234"/>
      <c r="K539" s="234"/>
    </row>
    <row r="540" spans="1:11" s="165" customFormat="1">
      <c r="B540" s="487" t="s">
        <v>1091</v>
      </c>
    </row>
    <row r="541" spans="1:11" s="165" customFormat="1"/>
    <row r="542" spans="1:11" s="165" customFormat="1">
      <c r="B542" s="206" t="s">
        <v>1092</v>
      </c>
      <c r="C542" s="202"/>
      <c r="D542" s="202"/>
      <c r="E542" s="202"/>
      <c r="F542" s="202"/>
      <c r="G542" s="202"/>
      <c r="H542" s="202"/>
      <c r="I542" s="202"/>
      <c r="J542" s="202"/>
      <c r="K542" s="202"/>
    </row>
    <row r="543" spans="1:11" s="165" customFormat="1" ht="12" thickBot="1">
      <c r="G543" s="215"/>
      <c r="H543" s="215" t="s">
        <v>792</v>
      </c>
    </row>
    <row r="544" spans="1:11" s="165" customFormat="1">
      <c r="B544" s="670" t="s">
        <v>829</v>
      </c>
      <c r="C544" s="671"/>
      <c r="D544" s="672"/>
      <c r="E544" s="672"/>
      <c r="F544" s="668" t="str">
        <f>F$594</f>
        <v>01.01.2015-31.12.2015</v>
      </c>
      <c r="G544" s="668" t="str">
        <f>G$594</f>
        <v>01.01.2016-31.12.2016</v>
      </c>
      <c r="H544" s="668" t="s">
        <v>830</v>
      </c>
    </row>
    <row r="545" spans="2:11" s="165" customFormat="1" ht="12" thickBot="1">
      <c r="B545" s="673"/>
      <c r="C545" s="674"/>
      <c r="D545" s="674"/>
      <c r="E545" s="674"/>
      <c r="F545" s="675"/>
      <c r="G545" s="675"/>
      <c r="H545" s="675"/>
    </row>
    <row r="546" spans="2:11" s="165" customFormat="1" ht="15" customHeight="1">
      <c r="B546" s="685"/>
      <c r="C546" s="686"/>
      <c r="D546" s="686"/>
      <c r="E546" s="687"/>
      <c r="F546" s="402" t="e">
        <f>Anhang!F549</f>
        <v>#REF!</v>
      </c>
      <c r="G546" s="402" t="e">
        <f>Anhang!G549</f>
        <v>#REF!</v>
      </c>
      <c r="H546" s="194" t="e">
        <f t="shared" ref="H546:H554" si="12">IF(AND(F546=0,G546=0),"-",IF(F546=0,"n/a",G546/F546-1))</f>
        <v>#REF!</v>
      </c>
    </row>
    <row r="547" spans="2:11" s="165" customFormat="1" ht="15" customHeight="1">
      <c r="B547" s="1056"/>
      <c r="C547" s="1057"/>
      <c r="D547" s="1057"/>
      <c r="E547" s="1058"/>
      <c r="F547" s="402" t="e">
        <f>Anhang!F550</f>
        <v>#REF!</v>
      </c>
      <c r="G547" s="402" t="e">
        <f>Anhang!G550</f>
        <v>#REF!</v>
      </c>
      <c r="H547" s="195" t="e">
        <f t="shared" si="12"/>
        <v>#REF!</v>
      </c>
    </row>
    <row r="548" spans="2:11" s="165" customFormat="1" ht="15" customHeight="1">
      <c r="B548" s="1056"/>
      <c r="C548" s="1057"/>
      <c r="D548" s="1057"/>
      <c r="E548" s="1058"/>
      <c r="F548" s="402" t="e">
        <f>Anhang!F551</f>
        <v>#REF!</v>
      </c>
      <c r="G548" s="402" t="e">
        <f>Anhang!G551</f>
        <v>#REF!</v>
      </c>
      <c r="H548" s="195" t="e">
        <f t="shared" si="12"/>
        <v>#REF!</v>
      </c>
    </row>
    <row r="549" spans="2:11" s="165" customFormat="1" ht="15" customHeight="1">
      <c r="B549" s="1056"/>
      <c r="C549" s="1057"/>
      <c r="D549" s="1057"/>
      <c r="E549" s="1058"/>
      <c r="F549" s="402" t="e">
        <f>Anhang!F552</f>
        <v>#REF!</v>
      </c>
      <c r="G549" s="402" t="e">
        <f>Anhang!G552</f>
        <v>#REF!</v>
      </c>
      <c r="H549" s="195" t="e">
        <f t="shared" si="12"/>
        <v>#REF!</v>
      </c>
    </row>
    <row r="550" spans="2:11" s="165" customFormat="1" ht="15" customHeight="1">
      <c r="B550" s="1056"/>
      <c r="C550" s="1057"/>
      <c r="D550" s="1057"/>
      <c r="E550" s="1058"/>
      <c r="F550" s="402" t="e">
        <f>Anhang!F553</f>
        <v>#REF!</v>
      </c>
      <c r="G550" s="402" t="e">
        <f>Anhang!G553</f>
        <v>#REF!</v>
      </c>
      <c r="H550" s="195" t="e">
        <f t="shared" si="12"/>
        <v>#REF!</v>
      </c>
    </row>
    <row r="551" spans="2:11" s="165" customFormat="1" ht="15" customHeight="1">
      <c r="B551" s="685"/>
      <c r="C551" s="686"/>
      <c r="D551" s="686"/>
      <c r="E551" s="687"/>
      <c r="F551" s="402" t="e">
        <f>Anhang!F554</f>
        <v>#REF!</v>
      </c>
      <c r="G551" s="402" t="e">
        <f>Anhang!G554</f>
        <v>#REF!</v>
      </c>
      <c r="H551" s="195" t="e">
        <f t="shared" si="12"/>
        <v>#REF!</v>
      </c>
    </row>
    <row r="552" spans="2:11" s="165" customFormat="1" ht="15" customHeight="1">
      <c r="B552" s="1056"/>
      <c r="C552" s="1057"/>
      <c r="D552" s="1057"/>
      <c r="E552" s="1058"/>
      <c r="F552" s="402" t="e">
        <f>Anhang!F555</f>
        <v>#REF!</v>
      </c>
      <c r="G552" s="402" t="e">
        <f>Anhang!G555</f>
        <v>#REF!</v>
      </c>
      <c r="H552" s="195" t="e">
        <f t="shared" si="12"/>
        <v>#REF!</v>
      </c>
    </row>
    <row r="553" spans="2:11" s="165" customFormat="1" ht="15" customHeight="1" thickBot="1">
      <c r="B553" s="1056"/>
      <c r="C553" s="1057"/>
      <c r="D553" s="1057"/>
      <c r="E553" s="1058"/>
      <c r="F553" s="402" t="e">
        <f>Anhang!F556</f>
        <v>#REF!</v>
      </c>
      <c r="G553" s="402" t="e">
        <f>Anhang!G556</f>
        <v>#REF!</v>
      </c>
      <c r="H553" s="195" t="e">
        <f t="shared" si="12"/>
        <v>#REF!</v>
      </c>
    </row>
    <row r="554" spans="2:11" s="165" customFormat="1" ht="21" customHeight="1" thickBot="1">
      <c r="B554" s="1050" t="s">
        <v>1093</v>
      </c>
      <c r="C554" s="1051"/>
      <c r="D554" s="1051"/>
      <c r="E554" s="1052"/>
      <c r="F554" s="488" t="e">
        <f>SUM(F546:F553)</f>
        <v>#REF!</v>
      </c>
      <c r="G554" s="489" t="e">
        <f>SUM(G546:G553)</f>
        <v>#REF!</v>
      </c>
      <c r="H554" s="204" t="e">
        <f t="shared" si="12"/>
        <v>#REF!</v>
      </c>
    </row>
    <row r="555" spans="2:11" s="165" customFormat="1">
      <c r="B555" s="456"/>
      <c r="C555" s="456"/>
      <c r="D555" s="456"/>
      <c r="E555" s="456"/>
      <c r="F555" s="486"/>
      <c r="G555" s="486"/>
      <c r="H555" s="242"/>
    </row>
    <row r="556" spans="2:11" s="165" customFormat="1">
      <c r="B556" s="487" t="s">
        <v>938</v>
      </c>
    </row>
    <row r="557" spans="2:11" s="165" customFormat="1"/>
    <row r="558" spans="2:11" s="165" customFormat="1">
      <c r="B558" s="206" t="s">
        <v>939</v>
      </c>
      <c r="C558" s="202"/>
      <c r="D558" s="202"/>
      <c r="E558" s="202"/>
      <c r="F558" s="202"/>
      <c r="G558" s="202"/>
      <c r="H558" s="202"/>
      <c r="I558" s="202"/>
      <c r="J558" s="202"/>
      <c r="K558" s="202"/>
    </row>
    <row r="559" spans="2:11" s="165" customFormat="1" ht="12" thickBot="1">
      <c r="G559" s="215"/>
      <c r="H559" s="215" t="s">
        <v>792</v>
      </c>
    </row>
    <row r="560" spans="2:11" s="165" customFormat="1">
      <c r="B560" s="670" t="s">
        <v>829</v>
      </c>
      <c r="C560" s="671"/>
      <c r="D560" s="672"/>
      <c r="E560" s="672"/>
      <c r="F560" s="668" t="str">
        <f>F$594</f>
        <v>01.01.2015-31.12.2015</v>
      </c>
      <c r="G560" s="668" t="str">
        <f>G$594</f>
        <v>01.01.2016-31.12.2016</v>
      </c>
      <c r="H560" s="668" t="s">
        <v>830</v>
      </c>
    </row>
    <row r="561" spans="2:11" s="165" customFormat="1" ht="12" thickBot="1">
      <c r="B561" s="673"/>
      <c r="C561" s="674"/>
      <c r="D561" s="674"/>
      <c r="E561" s="674"/>
      <c r="F561" s="675"/>
      <c r="G561" s="675"/>
      <c r="H561" s="675"/>
    </row>
    <row r="562" spans="2:11" s="165" customFormat="1" ht="15" customHeight="1">
      <c r="B562" s="685"/>
      <c r="C562" s="686"/>
      <c r="D562" s="686"/>
      <c r="E562" s="687"/>
      <c r="F562" s="402" t="e">
        <f>Anhang!F565</f>
        <v>#REF!</v>
      </c>
      <c r="G562" s="402" t="e">
        <f>Anhang!G565</f>
        <v>#REF!</v>
      </c>
      <c r="H562" s="194" t="e">
        <f t="shared" ref="H562:H570" si="13">IF(AND(F562=0,G562=0),"-",IF(F562=0,"n/a",G562/F562-1))</f>
        <v>#REF!</v>
      </c>
    </row>
    <row r="563" spans="2:11" s="165" customFormat="1" ht="15" customHeight="1">
      <c r="B563" s="1056"/>
      <c r="C563" s="1057"/>
      <c r="D563" s="1057"/>
      <c r="E563" s="1058"/>
      <c r="F563" s="402" t="e">
        <f>Anhang!F566</f>
        <v>#REF!</v>
      </c>
      <c r="G563" s="402" t="e">
        <f>Anhang!G566</f>
        <v>#REF!</v>
      </c>
      <c r="H563" s="195" t="e">
        <f t="shared" si="13"/>
        <v>#REF!</v>
      </c>
    </row>
    <row r="564" spans="2:11" s="165" customFormat="1" ht="15" customHeight="1">
      <c r="B564" s="1056"/>
      <c r="C564" s="1057"/>
      <c r="D564" s="1057"/>
      <c r="E564" s="1058"/>
      <c r="F564" s="402" t="e">
        <f>Anhang!F567</f>
        <v>#REF!</v>
      </c>
      <c r="G564" s="402" t="e">
        <f>Anhang!G567</f>
        <v>#REF!</v>
      </c>
      <c r="H564" s="195" t="e">
        <f t="shared" si="13"/>
        <v>#REF!</v>
      </c>
    </row>
    <row r="565" spans="2:11" s="165" customFormat="1" ht="15" customHeight="1">
      <c r="B565" s="1056"/>
      <c r="C565" s="1057"/>
      <c r="D565" s="1057"/>
      <c r="E565" s="1058"/>
      <c r="F565" s="402" t="e">
        <f>Anhang!F568</f>
        <v>#REF!</v>
      </c>
      <c r="G565" s="402" t="e">
        <f>Anhang!G568</f>
        <v>#REF!</v>
      </c>
      <c r="H565" s="195" t="e">
        <f t="shared" si="13"/>
        <v>#REF!</v>
      </c>
    </row>
    <row r="566" spans="2:11" s="165" customFormat="1" ht="15" customHeight="1">
      <c r="B566" s="1056"/>
      <c r="C566" s="1057"/>
      <c r="D566" s="1057"/>
      <c r="E566" s="1058"/>
      <c r="F566" s="402" t="e">
        <f>Anhang!F569</f>
        <v>#REF!</v>
      </c>
      <c r="G566" s="402" t="e">
        <f>Anhang!G569</f>
        <v>#REF!</v>
      </c>
      <c r="H566" s="195" t="e">
        <f t="shared" si="13"/>
        <v>#REF!</v>
      </c>
    </row>
    <row r="567" spans="2:11" s="165" customFormat="1" ht="15" customHeight="1">
      <c r="B567" s="685"/>
      <c r="C567" s="686"/>
      <c r="D567" s="686"/>
      <c r="E567" s="687"/>
      <c r="F567" s="402" t="e">
        <f>Anhang!F570</f>
        <v>#REF!</v>
      </c>
      <c r="G567" s="402" t="e">
        <f>Anhang!G570</f>
        <v>#REF!</v>
      </c>
      <c r="H567" s="195" t="e">
        <f t="shared" si="13"/>
        <v>#REF!</v>
      </c>
    </row>
    <row r="568" spans="2:11" s="165" customFormat="1" ht="15" customHeight="1">
      <c r="B568" s="1056"/>
      <c r="C568" s="1057"/>
      <c r="D568" s="1057"/>
      <c r="E568" s="1058"/>
      <c r="F568" s="402" t="e">
        <f>Anhang!F571</f>
        <v>#REF!</v>
      </c>
      <c r="G568" s="402" t="e">
        <f>Anhang!G571</f>
        <v>#REF!</v>
      </c>
      <c r="H568" s="195" t="e">
        <f t="shared" si="13"/>
        <v>#REF!</v>
      </c>
    </row>
    <row r="569" spans="2:11" s="165" customFormat="1" ht="15" customHeight="1" thickBot="1">
      <c r="B569" s="1056"/>
      <c r="C569" s="1057"/>
      <c r="D569" s="1057"/>
      <c r="E569" s="1058"/>
      <c r="F569" s="402" t="e">
        <f>Anhang!F572</f>
        <v>#REF!</v>
      </c>
      <c r="G569" s="402" t="e">
        <f>Anhang!G572</f>
        <v>#REF!</v>
      </c>
      <c r="H569" s="195" t="e">
        <f t="shared" si="13"/>
        <v>#REF!</v>
      </c>
    </row>
    <row r="570" spans="2:11" s="165" customFormat="1" ht="15" customHeight="1" thickBot="1">
      <c r="B570" s="1050" t="s">
        <v>937</v>
      </c>
      <c r="C570" s="1051"/>
      <c r="D570" s="1051"/>
      <c r="E570" s="1052"/>
      <c r="F570" s="488" t="e">
        <f>SUM(F562:F569)</f>
        <v>#REF!</v>
      </c>
      <c r="G570" s="489" t="e">
        <f>SUM(G562:G569)</f>
        <v>#REF!</v>
      </c>
      <c r="H570" s="204" t="e">
        <f t="shared" si="13"/>
        <v>#REF!</v>
      </c>
    </row>
    <row r="571" spans="2:11" s="165" customFormat="1" ht="21" customHeight="1">
      <c r="B571" s="456"/>
      <c r="C571" s="456"/>
      <c r="D571" s="456"/>
      <c r="E571" s="456"/>
      <c r="F571" s="486"/>
      <c r="G571" s="486"/>
      <c r="H571" s="242"/>
    </row>
    <row r="572" spans="2:11" s="165" customFormat="1">
      <c r="B572" s="487" t="s">
        <v>1097</v>
      </c>
    </row>
    <row r="573" spans="2:11" s="165" customFormat="1"/>
    <row r="574" spans="2:11" s="165" customFormat="1">
      <c r="B574" s="206" t="s">
        <v>1094</v>
      </c>
      <c r="C574" s="202"/>
      <c r="D574" s="202"/>
      <c r="E574" s="202"/>
      <c r="F574" s="202"/>
      <c r="G574" s="202"/>
      <c r="H574" s="202"/>
      <c r="I574" s="202"/>
      <c r="J574" s="202"/>
      <c r="K574" s="202"/>
    </row>
    <row r="575" spans="2:11" s="165" customFormat="1" ht="12" thickBot="1">
      <c r="G575" s="215"/>
      <c r="H575" s="215" t="s">
        <v>792</v>
      </c>
    </row>
    <row r="576" spans="2:11" s="165" customFormat="1">
      <c r="B576" s="670" t="s">
        <v>829</v>
      </c>
      <c r="C576" s="671"/>
      <c r="D576" s="672"/>
      <c r="E576" s="672"/>
      <c r="F576" s="668" t="str">
        <f>F$594</f>
        <v>01.01.2015-31.12.2015</v>
      </c>
      <c r="G576" s="668" t="str">
        <f>G$594</f>
        <v>01.01.2016-31.12.2016</v>
      </c>
      <c r="H576" s="668" t="s">
        <v>830</v>
      </c>
    </row>
    <row r="577" spans="1:11" s="165" customFormat="1" ht="12" thickBot="1">
      <c r="B577" s="673"/>
      <c r="C577" s="674"/>
      <c r="D577" s="674"/>
      <c r="E577" s="674"/>
      <c r="F577" s="675"/>
      <c r="G577" s="675"/>
      <c r="H577" s="675"/>
    </row>
    <row r="578" spans="1:11" s="165" customFormat="1" ht="15" customHeight="1">
      <c r="B578" s="685"/>
      <c r="C578" s="686"/>
      <c r="D578" s="686"/>
      <c r="E578" s="687"/>
      <c r="F578" s="402">
        <f>Anhang!F581</f>
        <v>2429</v>
      </c>
      <c r="G578" s="402">
        <f>Anhang!G581</f>
        <v>1614</v>
      </c>
      <c r="H578" s="194">
        <f t="shared" ref="H578:H586" si="14">IF(AND(F578=0,G578=0),"-",IF(F578=0,"n/a",G578/F578-1))</f>
        <v>-0.33552902428983122</v>
      </c>
    </row>
    <row r="579" spans="1:11" s="165" customFormat="1" ht="15" customHeight="1">
      <c r="B579" s="1056"/>
      <c r="C579" s="1057"/>
      <c r="D579" s="1057"/>
      <c r="E579" s="1058"/>
      <c r="F579" s="402">
        <f>Anhang!F582</f>
        <v>0</v>
      </c>
      <c r="G579" s="402">
        <f>Anhang!G582</f>
        <v>0</v>
      </c>
      <c r="H579" s="195" t="str">
        <f t="shared" si="14"/>
        <v>-</v>
      </c>
    </row>
    <row r="580" spans="1:11" s="165" customFormat="1" ht="15" customHeight="1">
      <c r="B580" s="1056"/>
      <c r="C580" s="1057"/>
      <c r="D580" s="1057"/>
      <c r="E580" s="1058"/>
      <c r="F580" s="402" t="e">
        <f>Anhang!F583</f>
        <v>#REF!</v>
      </c>
      <c r="G580" s="402" t="e">
        <f>Anhang!G583</f>
        <v>#REF!</v>
      </c>
      <c r="H580" s="195" t="e">
        <f t="shared" si="14"/>
        <v>#REF!</v>
      </c>
    </row>
    <row r="581" spans="1:11" s="165" customFormat="1" ht="15" customHeight="1">
      <c r="B581" s="1056"/>
      <c r="C581" s="1057"/>
      <c r="D581" s="1057"/>
      <c r="E581" s="1058"/>
      <c r="F581" s="402" t="e">
        <f>Anhang!F584</f>
        <v>#REF!</v>
      </c>
      <c r="G581" s="402" t="e">
        <f>Anhang!G584</f>
        <v>#REF!</v>
      </c>
      <c r="H581" s="195" t="e">
        <f t="shared" si="14"/>
        <v>#REF!</v>
      </c>
    </row>
    <row r="582" spans="1:11" s="165" customFormat="1" ht="15" customHeight="1">
      <c r="B582" s="1056"/>
      <c r="C582" s="1057"/>
      <c r="D582" s="1057"/>
      <c r="E582" s="1058"/>
      <c r="F582" s="402" t="e">
        <f>Anhang!F585</f>
        <v>#REF!</v>
      </c>
      <c r="G582" s="402" t="e">
        <f>Anhang!G585</f>
        <v>#REF!</v>
      </c>
      <c r="H582" s="195" t="e">
        <f t="shared" si="14"/>
        <v>#REF!</v>
      </c>
    </row>
    <row r="583" spans="1:11" s="165" customFormat="1" ht="15" customHeight="1">
      <c r="B583" s="685"/>
      <c r="C583" s="686"/>
      <c r="D583" s="686"/>
      <c r="E583" s="687"/>
      <c r="F583" s="402" t="e">
        <f>Anhang!F586</f>
        <v>#REF!</v>
      </c>
      <c r="G583" s="402" t="e">
        <f>Anhang!G586</f>
        <v>#REF!</v>
      </c>
      <c r="H583" s="195" t="e">
        <f t="shared" si="14"/>
        <v>#REF!</v>
      </c>
    </row>
    <row r="584" spans="1:11" s="165" customFormat="1" ht="15" customHeight="1">
      <c r="B584" s="1056"/>
      <c r="C584" s="1057"/>
      <c r="D584" s="1057"/>
      <c r="E584" s="1058"/>
      <c r="F584" s="402" t="e">
        <f>Anhang!F587</f>
        <v>#REF!</v>
      </c>
      <c r="G584" s="402" t="e">
        <f>Anhang!G587</f>
        <v>#REF!</v>
      </c>
      <c r="H584" s="195" t="e">
        <f t="shared" si="14"/>
        <v>#REF!</v>
      </c>
    </row>
    <row r="585" spans="1:11" s="165" customFormat="1" ht="15" customHeight="1" thickBot="1">
      <c r="B585" s="1056"/>
      <c r="C585" s="1057"/>
      <c r="D585" s="1057"/>
      <c r="E585" s="1058"/>
      <c r="F585" s="402">
        <f>Anhang!F588</f>
        <v>0</v>
      </c>
      <c r="G585" s="402">
        <f>Anhang!G588</f>
        <v>0</v>
      </c>
      <c r="H585" s="195" t="str">
        <f t="shared" si="14"/>
        <v>-</v>
      </c>
    </row>
    <row r="586" spans="1:11" s="165" customFormat="1" ht="15" customHeight="1" thickBot="1">
      <c r="B586" s="1050" t="s">
        <v>1095</v>
      </c>
      <c r="C586" s="1051"/>
      <c r="D586" s="1051"/>
      <c r="E586" s="1052"/>
      <c r="F586" s="488" t="e">
        <f>SUM(F578:F585)</f>
        <v>#REF!</v>
      </c>
      <c r="G586" s="489" t="e">
        <f>SUM(G578:G585)</f>
        <v>#REF!</v>
      </c>
      <c r="H586" s="204" t="e">
        <f t="shared" si="14"/>
        <v>#REF!</v>
      </c>
    </row>
    <row r="587" spans="1:11" s="165" customFormat="1">
      <c r="B587" s="234"/>
      <c r="C587" s="234"/>
      <c r="D587" s="234"/>
      <c r="E587" s="234"/>
      <c r="F587" s="486"/>
      <c r="G587" s="486"/>
      <c r="H587" s="242"/>
    </row>
    <row r="588" spans="1:11" s="165" customFormat="1" ht="12" thickBot="1">
      <c r="A588" s="243" t="s">
        <v>332</v>
      </c>
      <c r="B588" s="244" t="s">
        <v>1096</v>
      </c>
      <c r="C588" s="244"/>
      <c r="D588" s="244"/>
      <c r="E588" s="244"/>
      <c r="F588" s="244"/>
      <c r="G588" s="244"/>
      <c r="H588" s="244"/>
      <c r="I588" s="244"/>
      <c r="J588" s="244"/>
      <c r="K588" s="244"/>
    </row>
    <row r="589" spans="1:11" s="165" customFormat="1">
      <c r="A589" s="243"/>
      <c r="B589" s="234"/>
      <c r="C589" s="234"/>
      <c r="D589" s="234"/>
      <c r="E589" s="234"/>
      <c r="F589" s="234"/>
      <c r="G589" s="234"/>
      <c r="H589" s="234"/>
      <c r="I589" s="234"/>
      <c r="J589" s="234"/>
      <c r="K589" s="234"/>
    </row>
    <row r="590" spans="1:11" s="165" customFormat="1">
      <c r="B590" s="455" t="s">
        <v>1098</v>
      </c>
    </row>
    <row r="591" spans="1:11" s="165" customFormat="1"/>
    <row r="592" spans="1:11" s="165" customFormat="1">
      <c r="B592" s="240" t="s">
        <v>1099</v>
      </c>
      <c r="C592" s="202"/>
      <c r="D592" s="202"/>
      <c r="E592" s="202"/>
      <c r="F592" s="202"/>
      <c r="G592" s="202"/>
      <c r="H592" s="202"/>
      <c r="I592" s="202"/>
      <c r="J592" s="202"/>
      <c r="K592" s="202"/>
    </row>
    <row r="593" spans="1:11" s="165" customFormat="1" ht="12" thickBot="1">
      <c r="G593" s="215"/>
      <c r="H593" s="215" t="s">
        <v>792</v>
      </c>
    </row>
    <row r="594" spans="1:11">
      <c r="B594" s="670" t="s">
        <v>829</v>
      </c>
      <c r="C594" s="671"/>
      <c r="D594" s="672"/>
      <c r="E594" s="672"/>
      <c r="F594" s="668" t="str">
        <f>F526</f>
        <v>01.01.2015-31.12.2015</v>
      </c>
      <c r="G594" s="668" t="str">
        <f>G526</f>
        <v>01.01.2016-31.12.2016</v>
      </c>
      <c r="H594" s="668" t="s">
        <v>830</v>
      </c>
    </row>
    <row r="595" spans="1:11" ht="12" thickBot="1">
      <c r="B595" s="673"/>
      <c r="C595" s="674"/>
      <c r="D595" s="674"/>
      <c r="E595" s="674"/>
      <c r="F595" s="675"/>
      <c r="G595" s="675"/>
      <c r="H595" s="675"/>
    </row>
    <row r="596" spans="1:11" ht="15" customHeight="1">
      <c r="B596" s="685"/>
      <c r="C596" s="686"/>
      <c r="D596" s="686"/>
      <c r="E596" s="687"/>
      <c r="F596" s="402">
        <f>Anhang!F600</f>
        <v>10646</v>
      </c>
      <c r="G596" s="402">
        <f>Anhang!G600</f>
        <v>2718</v>
      </c>
      <c r="H596" s="194">
        <f t="shared" ref="H596:H604" si="15">IF(AND(F596=0,G596=0),"-",IF(F596=0,"n/a",G596/F596-1))</f>
        <v>-0.74469284238211531</v>
      </c>
    </row>
    <row r="597" spans="1:11" ht="15" customHeight="1">
      <c r="B597" s="1056"/>
      <c r="C597" s="1057"/>
      <c r="D597" s="1057"/>
      <c r="E597" s="1058"/>
      <c r="F597" s="402">
        <f>Anhang!F601</f>
        <v>63298</v>
      </c>
      <c r="G597" s="402">
        <f>Anhang!G601</f>
        <v>60895</v>
      </c>
      <c r="H597" s="195">
        <f t="shared" si="15"/>
        <v>-3.7963284779929829E-2</v>
      </c>
    </row>
    <row r="598" spans="1:11" ht="15" customHeight="1">
      <c r="B598" s="1056"/>
      <c r="C598" s="1057"/>
      <c r="D598" s="1057"/>
      <c r="E598" s="1058"/>
      <c r="F598" s="402">
        <f>Anhang!F602</f>
        <v>514</v>
      </c>
      <c r="G598" s="402">
        <f>Anhang!G602</f>
        <v>569</v>
      </c>
      <c r="H598" s="195">
        <f t="shared" si="15"/>
        <v>0.10700389105058372</v>
      </c>
    </row>
    <row r="599" spans="1:11" ht="15" customHeight="1">
      <c r="B599" s="1056"/>
      <c r="C599" s="1057"/>
      <c r="D599" s="1057"/>
      <c r="E599" s="1058"/>
      <c r="F599" s="402" t="e">
        <f>Anhang!F603</f>
        <v>#REF!</v>
      </c>
      <c r="G599" s="402" t="e">
        <f>Anhang!G603</f>
        <v>#REF!</v>
      </c>
      <c r="H599" s="195" t="e">
        <f t="shared" si="15"/>
        <v>#REF!</v>
      </c>
    </row>
    <row r="600" spans="1:11" ht="15" customHeight="1">
      <c r="B600" s="1056"/>
      <c r="C600" s="1057"/>
      <c r="D600" s="1057"/>
      <c r="E600" s="1058"/>
      <c r="F600" s="402" t="e">
        <f>Anhang!F604</f>
        <v>#REF!</v>
      </c>
      <c r="G600" s="402" t="e">
        <f>Anhang!G604</f>
        <v>#REF!</v>
      </c>
      <c r="H600" s="195" t="e">
        <f t="shared" si="15"/>
        <v>#REF!</v>
      </c>
    </row>
    <row r="601" spans="1:11" ht="15" customHeight="1">
      <c r="B601" s="685"/>
      <c r="C601" s="686"/>
      <c r="D601" s="686"/>
      <c r="E601" s="687"/>
      <c r="F601" s="402" t="e">
        <f>Anhang!F605</f>
        <v>#REF!</v>
      </c>
      <c r="G601" s="402" t="e">
        <f>Anhang!G605</f>
        <v>#REF!</v>
      </c>
      <c r="H601" s="195" t="e">
        <f t="shared" si="15"/>
        <v>#REF!</v>
      </c>
    </row>
    <row r="602" spans="1:11" ht="15" customHeight="1">
      <c r="B602" s="1056"/>
      <c r="C602" s="1057"/>
      <c r="D602" s="1057"/>
      <c r="E602" s="1058"/>
      <c r="F602" s="402" t="e">
        <f>Anhang!F606</f>
        <v>#REF!</v>
      </c>
      <c r="G602" s="402" t="e">
        <f>Anhang!G606</f>
        <v>#REF!</v>
      </c>
      <c r="H602" s="195" t="e">
        <f t="shared" si="15"/>
        <v>#REF!</v>
      </c>
    </row>
    <row r="603" spans="1:11" ht="15" customHeight="1" thickBot="1">
      <c r="B603" s="1056"/>
      <c r="C603" s="1057"/>
      <c r="D603" s="1057"/>
      <c r="E603" s="1058"/>
      <c r="F603" s="402">
        <f>Anhang!F607</f>
        <v>0</v>
      </c>
      <c r="G603" s="402">
        <f>Anhang!G607</f>
        <v>0</v>
      </c>
      <c r="H603" s="195" t="str">
        <f t="shared" si="15"/>
        <v>-</v>
      </c>
    </row>
    <row r="604" spans="1:11" ht="15" customHeight="1" thickBot="1">
      <c r="B604" s="682" t="s">
        <v>1114</v>
      </c>
      <c r="C604" s="683"/>
      <c r="D604" s="683"/>
      <c r="E604" s="684"/>
      <c r="F604" s="222" t="e">
        <f>SUM(F596:F603)</f>
        <v>#REF!</v>
      </c>
      <c r="G604" s="454" t="e">
        <f>SUM(G596:G603)</f>
        <v>#REF!</v>
      </c>
      <c r="H604" s="204" t="e">
        <f t="shared" si="15"/>
        <v>#REF!</v>
      </c>
    </row>
    <row r="605" spans="1:11">
      <c r="B605" s="234"/>
      <c r="C605" s="234"/>
      <c r="D605" s="234"/>
      <c r="E605" s="234"/>
      <c r="F605" s="241"/>
      <c r="G605" s="241"/>
      <c r="H605" s="242"/>
    </row>
    <row r="606" spans="1:11" s="165" customFormat="1" ht="12" thickBot="1">
      <c r="A606" s="243" t="s">
        <v>296</v>
      </c>
      <c r="B606" s="244" t="s">
        <v>1116</v>
      </c>
      <c r="C606" s="244"/>
      <c r="D606" s="244"/>
      <c r="E606" s="244"/>
      <c r="F606" s="244"/>
      <c r="G606" s="244"/>
      <c r="H606" s="244"/>
      <c r="I606" s="244"/>
      <c r="J606" s="244"/>
      <c r="K606" s="244"/>
    </row>
    <row r="607" spans="1:11" s="165" customFormat="1" ht="15" customHeight="1">
      <c r="A607" s="243"/>
      <c r="B607" s="234"/>
      <c r="C607" s="234"/>
      <c r="D607" s="234"/>
      <c r="E607" s="234"/>
      <c r="F607" s="234"/>
      <c r="G607" s="234"/>
      <c r="H607" s="234"/>
      <c r="I607" s="234"/>
      <c r="J607" s="234"/>
      <c r="K607" s="234"/>
    </row>
    <row r="608" spans="1:11" s="165" customFormat="1">
      <c r="B608" s="455" t="s">
        <v>1117</v>
      </c>
    </row>
    <row r="609" spans="1:11" s="165" customFormat="1"/>
    <row r="610" spans="1:11" s="165" customFormat="1">
      <c r="B610" s="240" t="s">
        <v>1118</v>
      </c>
      <c r="C610" s="202"/>
      <c r="D610" s="202"/>
      <c r="E610" s="202"/>
      <c r="F610" s="202"/>
      <c r="G610" s="202"/>
      <c r="H610" s="202"/>
      <c r="I610" s="202"/>
      <c r="J610" s="202"/>
      <c r="K610" s="202"/>
    </row>
    <row r="611" spans="1:11" ht="12" thickBot="1">
      <c r="B611" s="165"/>
      <c r="C611" s="165"/>
      <c r="D611" s="165"/>
      <c r="E611" s="165"/>
      <c r="F611" s="165"/>
      <c r="G611" s="215"/>
      <c r="H611" s="520" t="s">
        <v>220</v>
      </c>
    </row>
    <row r="612" spans="1:11" ht="11.25" customHeight="1">
      <c r="B612" s="670" t="s">
        <v>829</v>
      </c>
      <c r="C612" s="671"/>
      <c r="D612" s="672"/>
      <c r="E612" s="672"/>
      <c r="F612" s="668" t="str">
        <f>F594</f>
        <v>01.01.2015-31.12.2015</v>
      </c>
      <c r="G612" s="668" t="str">
        <f>G594</f>
        <v>01.01.2016-31.12.2016</v>
      </c>
      <c r="H612" s="668" t="s">
        <v>830</v>
      </c>
    </row>
    <row r="613" spans="1:11" ht="12" customHeight="1" thickBot="1">
      <c r="B613" s="673"/>
      <c r="C613" s="674"/>
      <c r="D613" s="674"/>
      <c r="E613" s="674"/>
      <c r="F613" s="675"/>
      <c r="G613" s="675"/>
      <c r="H613" s="675"/>
    </row>
    <row r="614" spans="1:11" ht="15" customHeight="1">
      <c r="B614" s="676"/>
      <c r="C614" s="677"/>
      <c r="D614" s="677"/>
      <c r="E614" s="678"/>
      <c r="F614" s="392">
        <f>Anhang!F618</f>
        <v>13274</v>
      </c>
      <c r="G614" s="392">
        <f>Anhang!G618</f>
        <v>14585</v>
      </c>
      <c r="H614" s="194">
        <f t="shared" ref="H614:H622" si="16">IF(AND(F614=0,G614=0),"-",IF(F614=0,"n/a",G614/F614-1))</f>
        <v>9.8764502034051516E-2</v>
      </c>
    </row>
    <row r="615" spans="1:11" ht="15" customHeight="1">
      <c r="B615" s="679"/>
      <c r="C615" s="680"/>
      <c r="D615" s="680"/>
      <c r="E615" s="681"/>
      <c r="F615" s="392">
        <f>Anhang!F619</f>
        <v>1504</v>
      </c>
      <c r="G615" s="392">
        <f>Anhang!G619</f>
        <v>1920</v>
      </c>
      <c r="H615" s="195">
        <f t="shared" si="16"/>
        <v>0.27659574468085113</v>
      </c>
    </row>
    <row r="616" spans="1:11" ht="15" customHeight="1">
      <c r="B616" s="679"/>
      <c r="C616" s="680"/>
      <c r="D616" s="680"/>
      <c r="E616" s="681"/>
      <c r="F616" s="392">
        <f>Anhang!F620</f>
        <v>2906</v>
      </c>
      <c r="G616" s="392">
        <f>Anhang!G620</f>
        <v>1715</v>
      </c>
      <c r="H616" s="195">
        <f t="shared" si="16"/>
        <v>-0.4098417068134893</v>
      </c>
    </row>
    <row r="617" spans="1:11" ht="15" customHeight="1">
      <c r="B617" s="679"/>
      <c r="C617" s="680"/>
      <c r="D617" s="680"/>
      <c r="E617" s="681"/>
      <c r="F617" s="392">
        <f>Anhang!F621</f>
        <v>0</v>
      </c>
      <c r="G617" s="392">
        <f>Anhang!G621</f>
        <v>0</v>
      </c>
      <c r="H617" s="195" t="str">
        <f t="shared" si="16"/>
        <v>-</v>
      </c>
    </row>
    <row r="618" spans="1:11" ht="15" customHeight="1">
      <c r="B618" s="679"/>
      <c r="C618" s="680"/>
      <c r="D618" s="680"/>
      <c r="E618" s="681"/>
      <c r="F618" s="392">
        <f>Anhang!F622</f>
        <v>0</v>
      </c>
      <c r="G618" s="392">
        <f>Anhang!G622</f>
        <v>0</v>
      </c>
      <c r="H618" s="195" t="str">
        <f t="shared" si="16"/>
        <v>-</v>
      </c>
    </row>
    <row r="619" spans="1:11" ht="15" customHeight="1">
      <c r="B619" s="676"/>
      <c r="C619" s="677"/>
      <c r="D619" s="677"/>
      <c r="E619" s="678"/>
      <c r="F619" s="392">
        <f>Anhang!F623</f>
        <v>0</v>
      </c>
      <c r="G619" s="392">
        <f>Anhang!G623</f>
        <v>0</v>
      </c>
      <c r="H619" s="195" t="str">
        <f t="shared" si="16"/>
        <v>-</v>
      </c>
    </row>
    <row r="620" spans="1:11" ht="15" customHeight="1">
      <c r="B620" s="679"/>
      <c r="C620" s="680"/>
      <c r="D620" s="680"/>
      <c r="E620" s="681"/>
      <c r="F620" s="392">
        <f>Anhang!F624</f>
        <v>0</v>
      </c>
      <c r="G620" s="392">
        <f>Anhang!G624</f>
        <v>0</v>
      </c>
      <c r="H620" s="195" t="str">
        <f t="shared" si="16"/>
        <v>-</v>
      </c>
    </row>
    <row r="621" spans="1:11" ht="15" customHeight="1" thickBot="1">
      <c r="B621" s="679"/>
      <c r="C621" s="680"/>
      <c r="D621" s="680"/>
      <c r="E621" s="681"/>
      <c r="F621" s="392">
        <f>Anhang!F625</f>
        <v>0</v>
      </c>
      <c r="G621" s="392">
        <f>Anhang!G625</f>
        <v>0</v>
      </c>
      <c r="H621" s="195" t="str">
        <f t="shared" si="16"/>
        <v>-</v>
      </c>
    </row>
    <row r="622" spans="1:11" ht="15" customHeight="1" thickBot="1">
      <c r="B622" s="682" t="s">
        <v>1115</v>
      </c>
      <c r="C622" s="683"/>
      <c r="D622" s="683"/>
      <c r="E622" s="684"/>
      <c r="F622" s="330">
        <f>SUM(F614:F621)</f>
        <v>17684</v>
      </c>
      <c r="G622" s="330">
        <f>SUM(G614:G621)</f>
        <v>18220</v>
      </c>
      <c r="H622" s="204">
        <f t="shared" si="16"/>
        <v>3.0309884641483764E-2</v>
      </c>
    </row>
    <row r="623" spans="1:11" ht="15" customHeight="1">
      <c r="B623" s="234"/>
      <c r="C623" s="234"/>
      <c r="D623" s="234"/>
      <c r="E623" s="234"/>
      <c r="F623" s="241"/>
      <c r="G623" s="241"/>
      <c r="H623" s="242"/>
    </row>
    <row r="624" spans="1:11" s="165" customFormat="1" ht="12" thickBot="1">
      <c r="A624" s="243" t="s">
        <v>333</v>
      </c>
      <c r="B624" s="244" t="s">
        <v>1101</v>
      </c>
      <c r="C624" s="244"/>
      <c r="D624" s="244"/>
      <c r="E624" s="244"/>
      <c r="F624" s="244"/>
      <c r="G624" s="244"/>
      <c r="H624" s="244"/>
      <c r="I624" s="244"/>
      <c r="J624" s="244"/>
      <c r="K624" s="244"/>
    </row>
    <row r="625" spans="2:11" s="165" customFormat="1"/>
    <row r="626" spans="2:11" s="165" customFormat="1">
      <c r="B626" s="165" t="s">
        <v>1102</v>
      </c>
    </row>
    <row r="627" spans="2:11" s="165" customFormat="1"/>
    <row r="628" spans="2:11" s="165" customFormat="1">
      <c r="B628" s="597" t="s">
        <v>1103</v>
      </c>
      <c r="C628" s="202"/>
      <c r="D628" s="202"/>
      <c r="E628" s="202"/>
      <c r="F628" s="202"/>
      <c r="G628" s="202"/>
      <c r="H628" s="202"/>
      <c r="I628" s="202"/>
      <c r="J628" s="202"/>
      <c r="K628" s="202"/>
    </row>
    <row r="629" spans="2:11">
      <c r="B629" s="202"/>
      <c r="C629" s="202"/>
      <c r="D629" s="202"/>
      <c r="E629" s="202"/>
      <c r="F629" s="202"/>
      <c r="G629" s="202"/>
      <c r="H629" s="202"/>
      <c r="I629" s="202"/>
      <c r="J629" s="202"/>
      <c r="K629" s="202"/>
    </row>
    <row r="630" spans="2:11" ht="12" thickBot="1">
      <c r="B630" s="202"/>
      <c r="C630" s="202"/>
      <c r="D630" s="202"/>
      <c r="E630" s="202"/>
      <c r="F630" s="202"/>
      <c r="G630" s="214" t="s">
        <v>869</v>
      </c>
      <c r="H630" s="202"/>
      <c r="I630" s="202"/>
      <c r="J630" s="202"/>
      <c r="K630" s="202"/>
    </row>
    <row r="631" spans="2:11">
      <c r="B631" s="885" t="s">
        <v>823</v>
      </c>
      <c r="C631" s="886"/>
      <c r="D631" s="887"/>
      <c r="E631" s="887"/>
      <c r="F631" s="1022" t="str">
        <f>F526</f>
        <v>01.01.2015-31.12.2015</v>
      </c>
      <c r="G631" s="1130" t="str">
        <f>G526</f>
        <v>01.01.2016-31.12.2016</v>
      </c>
      <c r="H631" s="795" t="s">
        <v>870</v>
      </c>
      <c r="I631" s="202"/>
      <c r="J631" s="202"/>
      <c r="K631" s="202"/>
    </row>
    <row r="632" spans="2:11" ht="12" thickBot="1">
      <c r="B632" s="888"/>
      <c r="C632" s="889"/>
      <c r="D632" s="889"/>
      <c r="E632" s="889"/>
      <c r="F632" s="1023"/>
      <c r="G632" s="1131"/>
      <c r="H632" s="1129"/>
      <c r="I632" s="202"/>
      <c r="J632" s="202"/>
      <c r="K632" s="202"/>
    </row>
    <row r="633" spans="2:11" ht="15" customHeight="1">
      <c r="B633" s="1061"/>
      <c r="C633" s="1062"/>
      <c r="D633" s="1062"/>
      <c r="E633" s="1063"/>
      <c r="F633" s="458" t="e">
        <f>Anhang!F637</f>
        <v>#REF!</v>
      </c>
      <c r="G633" s="458" t="e">
        <f>Anhang!G637</f>
        <v>#REF!</v>
      </c>
      <c r="H633" s="195" t="e">
        <f t="shared" ref="H633:H638" si="17">IF(AND(F633=0,G633=0),"-",IF(F633=0,"n/a",G633/F633-1))</f>
        <v>#REF!</v>
      </c>
      <c r="I633" s="202"/>
      <c r="J633" s="202"/>
      <c r="K633" s="202"/>
    </row>
    <row r="634" spans="2:11" ht="15" customHeight="1">
      <c r="B634" s="1061"/>
      <c r="C634" s="1062"/>
      <c r="D634" s="1062"/>
      <c r="E634" s="1063"/>
      <c r="F634" s="458" t="e">
        <f>Anhang!F638</f>
        <v>#REF!</v>
      </c>
      <c r="G634" s="458" t="e">
        <f>Anhang!G638</f>
        <v>#REF!</v>
      </c>
      <c r="H634" s="195" t="e">
        <f t="shared" si="17"/>
        <v>#REF!</v>
      </c>
      <c r="I634" s="202"/>
      <c r="J634" s="202"/>
      <c r="K634" s="202"/>
    </row>
    <row r="635" spans="2:11" ht="15" customHeight="1">
      <c r="B635" s="1061"/>
      <c r="C635" s="1062"/>
      <c r="D635" s="1062"/>
      <c r="E635" s="1063"/>
      <c r="F635" s="458" t="e">
        <f>Anhang!F639</f>
        <v>#REF!</v>
      </c>
      <c r="G635" s="458" t="e">
        <f>Anhang!G639</f>
        <v>#REF!</v>
      </c>
      <c r="H635" s="195" t="e">
        <f t="shared" si="17"/>
        <v>#REF!</v>
      </c>
      <c r="I635" s="202"/>
      <c r="J635" s="202"/>
      <c r="K635" s="202"/>
    </row>
    <row r="636" spans="2:11" ht="15" customHeight="1">
      <c r="B636" s="1061"/>
      <c r="C636" s="1062"/>
      <c r="D636" s="1062"/>
      <c r="E636" s="1063"/>
      <c r="F636" s="458" t="e">
        <f>Anhang!F640</f>
        <v>#REF!</v>
      </c>
      <c r="G636" s="458" t="e">
        <f>Anhang!G640</f>
        <v>#REF!</v>
      </c>
      <c r="H636" s="195" t="e">
        <f t="shared" si="17"/>
        <v>#REF!</v>
      </c>
      <c r="I636" s="202"/>
      <c r="J636" s="202"/>
      <c r="K636" s="202"/>
    </row>
    <row r="637" spans="2:11" ht="15" customHeight="1" thickBot="1">
      <c r="B637" s="1061"/>
      <c r="C637" s="1062"/>
      <c r="D637" s="1062"/>
      <c r="E637" s="1063"/>
      <c r="F637" s="458" t="e">
        <f>Anhang!F641</f>
        <v>#REF!</v>
      </c>
      <c r="G637" s="458" t="e">
        <f>Anhang!G641</f>
        <v>#REF!</v>
      </c>
      <c r="H637" s="197" t="e">
        <f t="shared" si="17"/>
        <v>#REF!</v>
      </c>
      <c r="I637" s="202"/>
      <c r="J637" s="202"/>
      <c r="K637" s="202"/>
    </row>
    <row r="638" spans="2:11" ht="15" customHeight="1" thickBot="1">
      <c r="B638" s="879" t="s">
        <v>1104</v>
      </c>
      <c r="C638" s="880"/>
      <c r="D638" s="880"/>
      <c r="E638" s="881"/>
      <c r="F638" s="422" t="e">
        <f>SUM(F633:F637)</f>
        <v>#REF!</v>
      </c>
      <c r="G638" s="422" t="e">
        <f>SUM(G633:G637)</f>
        <v>#REF!</v>
      </c>
      <c r="H638" s="516" t="e">
        <f t="shared" si="17"/>
        <v>#REF!</v>
      </c>
      <c r="I638" s="202"/>
      <c r="J638" s="202"/>
      <c r="K638" s="202"/>
    </row>
    <row r="639" spans="2:11">
      <c r="B639" s="202"/>
      <c r="C639" s="202"/>
      <c r="D639" s="202"/>
      <c r="E639" s="202"/>
      <c r="F639" s="202"/>
      <c r="G639" s="202"/>
      <c r="H639" s="202"/>
      <c r="I639" s="202"/>
      <c r="J639" s="202"/>
      <c r="K639" s="202"/>
    </row>
    <row r="640" spans="2:11">
      <c r="B640" s="205" t="s">
        <v>848</v>
      </c>
      <c r="C640" s="205"/>
      <c r="D640" s="205"/>
      <c r="E640" s="205"/>
      <c r="F640" s="205"/>
      <c r="G640" s="205"/>
      <c r="H640" s="205"/>
      <c r="I640" s="205"/>
      <c r="J640" s="205"/>
      <c r="K640" s="205"/>
    </row>
    <row r="641" spans="1:11">
      <c r="B641" s="205"/>
      <c r="C641" s="205"/>
      <c r="D641" s="205"/>
      <c r="E641" s="205"/>
      <c r="F641" s="205"/>
      <c r="G641" s="205"/>
      <c r="H641" s="205"/>
      <c r="I641" s="205"/>
      <c r="J641" s="205"/>
      <c r="K641" s="205"/>
    </row>
    <row r="642" spans="1:11" s="165" customFormat="1" ht="12" thickBot="1">
      <c r="A642" s="243" t="s">
        <v>297</v>
      </c>
      <c r="B642" s="244" t="s">
        <v>1100</v>
      </c>
      <c r="C642" s="244"/>
      <c r="D642" s="244"/>
      <c r="E642" s="244"/>
      <c r="F642" s="244"/>
      <c r="G642" s="244"/>
      <c r="H642" s="244"/>
      <c r="I642" s="244"/>
      <c r="J642" s="244"/>
      <c r="K642" s="244"/>
    </row>
    <row r="643" spans="1:11" s="165" customFormat="1"/>
    <row r="644" spans="1:11" s="165" customFormat="1">
      <c r="B644" s="165" t="s">
        <v>1106</v>
      </c>
    </row>
    <row r="645" spans="1:11" s="165" customFormat="1"/>
    <row r="646" spans="1:11" s="165" customFormat="1">
      <c r="B646" s="597" t="s">
        <v>1105</v>
      </c>
      <c r="C646" s="202"/>
      <c r="D646" s="202"/>
      <c r="E646" s="202"/>
      <c r="F646" s="202"/>
      <c r="G646" s="202"/>
      <c r="H646" s="202"/>
      <c r="I646" s="202"/>
      <c r="J646" s="202"/>
      <c r="K646" s="202"/>
    </row>
    <row r="647" spans="1:11" s="165" customFormat="1">
      <c r="B647" s="202"/>
      <c r="C647" s="202"/>
      <c r="D647" s="202"/>
      <c r="E647" s="202"/>
      <c r="F647" s="202"/>
      <c r="G647" s="202"/>
      <c r="H647" s="202"/>
      <c r="I647" s="202"/>
      <c r="J647" s="202"/>
      <c r="K647" s="202"/>
    </row>
    <row r="648" spans="1:11" ht="12" thickBot="1">
      <c r="B648" s="202"/>
      <c r="C648" s="202"/>
      <c r="D648" s="202"/>
      <c r="E648" s="202"/>
      <c r="F648" s="202"/>
      <c r="G648" s="214" t="s">
        <v>869</v>
      </c>
      <c r="H648" s="202"/>
      <c r="I648" s="202"/>
      <c r="J648" s="202"/>
      <c r="K648" s="202"/>
    </row>
    <row r="649" spans="1:11">
      <c r="B649" s="885" t="s">
        <v>823</v>
      </c>
      <c r="C649" s="886"/>
      <c r="D649" s="887"/>
      <c r="E649" s="887"/>
      <c r="F649" s="1022" t="str">
        <f>F544</f>
        <v>01.01.2015-31.12.2015</v>
      </c>
      <c r="G649" s="1130" t="str">
        <f>G544</f>
        <v>01.01.2016-31.12.2016</v>
      </c>
      <c r="H649" s="795" t="s">
        <v>870</v>
      </c>
      <c r="I649" s="202"/>
      <c r="J649" s="202"/>
      <c r="K649" s="202"/>
    </row>
    <row r="650" spans="1:11" ht="12" thickBot="1">
      <c r="B650" s="888"/>
      <c r="C650" s="889"/>
      <c r="D650" s="889"/>
      <c r="E650" s="889"/>
      <c r="F650" s="1023"/>
      <c r="G650" s="1131"/>
      <c r="H650" s="1129"/>
      <c r="I650" s="202"/>
      <c r="J650" s="202"/>
      <c r="K650" s="202"/>
    </row>
    <row r="651" spans="1:11" ht="15" customHeight="1">
      <c r="B651" s="1061"/>
      <c r="C651" s="1062"/>
      <c r="D651" s="1062"/>
      <c r="E651" s="1063"/>
      <c r="F651" s="458" t="e">
        <f>Anhang!F655</f>
        <v>#REF!</v>
      </c>
      <c r="G651" s="458" t="e">
        <f>Anhang!G655</f>
        <v>#REF!</v>
      </c>
      <c r="H651" s="195" t="e">
        <f t="shared" ref="H651:H656" si="18">IF(AND(F651=0,G651=0),"-",IF(F651=0,"n/a",G651/F651-1))</f>
        <v>#REF!</v>
      </c>
      <c r="I651" s="202"/>
      <c r="J651" s="202"/>
      <c r="K651" s="202"/>
    </row>
    <row r="652" spans="1:11" ht="15" customHeight="1">
      <c r="B652" s="1061"/>
      <c r="C652" s="1062"/>
      <c r="D652" s="1062"/>
      <c r="E652" s="1063"/>
      <c r="F652" s="458" t="e">
        <f>Anhang!F656</f>
        <v>#REF!</v>
      </c>
      <c r="G652" s="458" t="e">
        <f>Anhang!G656</f>
        <v>#REF!</v>
      </c>
      <c r="H652" s="195" t="e">
        <f t="shared" si="18"/>
        <v>#REF!</v>
      </c>
      <c r="I652" s="202"/>
      <c r="J652" s="202"/>
      <c r="K652" s="202"/>
    </row>
    <row r="653" spans="1:11" ht="15" customHeight="1">
      <c r="B653" s="1061"/>
      <c r="C653" s="1062"/>
      <c r="D653" s="1062"/>
      <c r="E653" s="1063"/>
      <c r="F653" s="458" t="e">
        <f>Anhang!F657</f>
        <v>#REF!</v>
      </c>
      <c r="G653" s="458" t="e">
        <f>Anhang!G657</f>
        <v>#REF!</v>
      </c>
      <c r="H653" s="195" t="e">
        <f t="shared" si="18"/>
        <v>#REF!</v>
      </c>
      <c r="I653" s="202"/>
      <c r="J653" s="202"/>
      <c r="K653" s="202"/>
    </row>
    <row r="654" spans="1:11" ht="15" customHeight="1">
      <c r="B654" s="1061"/>
      <c r="C654" s="1062"/>
      <c r="D654" s="1062"/>
      <c r="E654" s="1063"/>
      <c r="F654" s="458" t="e">
        <f>Anhang!F658</f>
        <v>#REF!</v>
      </c>
      <c r="G654" s="458" t="e">
        <f>Anhang!G658</f>
        <v>#REF!</v>
      </c>
      <c r="H654" s="195" t="e">
        <f t="shared" si="18"/>
        <v>#REF!</v>
      </c>
      <c r="I654" s="202"/>
      <c r="J654" s="202"/>
      <c r="K654" s="202"/>
    </row>
    <row r="655" spans="1:11" ht="15" customHeight="1" thickBot="1">
      <c r="B655" s="1061"/>
      <c r="C655" s="1062"/>
      <c r="D655" s="1062"/>
      <c r="E655" s="1063"/>
      <c r="F655" s="458" t="e">
        <f>Anhang!F659</f>
        <v>#REF!</v>
      </c>
      <c r="G655" s="458" t="e">
        <f>Anhang!G659</f>
        <v>#REF!</v>
      </c>
      <c r="H655" s="197" t="e">
        <f t="shared" si="18"/>
        <v>#REF!</v>
      </c>
      <c r="I655" s="202"/>
      <c r="J655" s="202"/>
      <c r="K655" s="202"/>
    </row>
    <row r="656" spans="1:11" ht="15" customHeight="1" thickBot="1">
      <c r="B656" s="879" t="s">
        <v>1107</v>
      </c>
      <c r="C656" s="880"/>
      <c r="D656" s="880"/>
      <c r="E656" s="881"/>
      <c r="F656" s="422" t="e">
        <f>SUM(F651:F655)</f>
        <v>#REF!</v>
      </c>
      <c r="G656" s="422" t="e">
        <f>SUM(G651:G655)</f>
        <v>#REF!</v>
      </c>
      <c r="H656" s="516" t="e">
        <f t="shared" si="18"/>
        <v>#REF!</v>
      </c>
      <c r="I656" s="202"/>
      <c r="J656" s="202"/>
      <c r="K656" s="202"/>
    </row>
    <row r="657" spans="1:11">
      <c r="B657" s="202"/>
      <c r="C657" s="202"/>
      <c r="D657" s="202"/>
      <c r="E657" s="202"/>
      <c r="F657" s="202"/>
      <c r="G657" s="202"/>
      <c r="H657" s="202"/>
      <c r="I657" s="202"/>
      <c r="J657" s="202"/>
      <c r="K657" s="202"/>
    </row>
    <row r="658" spans="1:11">
      <c r="B658" s="205" t="s">
        <v>848</v>
      </c>
      <c r="C658" s="205"/>
      <c r="D658" s="205"/>
      <c r="E658" s="205"/>
      <c r="F658" s="205"/>
      <c r="G658" s="205"/>
      <c r="H658" s="205"/>
      <c r="I658" s="205"/>
      <c r="J658" s="205"/>
      <c r="K658" s="205"/>
    </row>
    <row r="661" spans="1:11" s="165" customFormat="1" ht="12" thickBot="1">
      <c r="A661" s="243" t="s">
        <v>298</v>
      </c>
      <c r="B661" s="244" t="s">
        <v>941</v>
      </c>
      <c r="C661" s="244"/>
      <c r="D661" s="244"/>
      <c r="E661" s="244"/>
      <c r="F661" s="244"/>
      <c r="G661" s="244"/>
      <c r="H661" s="244"/>
      <c r="I661" s="244"/>
      <c r="J661" s="244"/>
      <c r="K661" s="234"/>
    </row>
    <row r="663" spans="1:11">
      <c r="B663" s="156" t="s">
        <v>942</v>
      </c>
    </row>
    <row r="665" spans="1:11" ht="12" thickBot="1">
      <c r="B665" s="202"/>
      <c r="C665" s="202"/>
      <c r="D665" s="202"/>
      <c r="E665" s="202"/>
      <c r="F665" s="245" t="str">
        <f>H525</f>
        <v>in HUF '000</v>
      </c>
    </row>
    <row r="666" spans="1:11">
      <c r="B666" s="670" t="s">
        <v>829</v>
      </c>
      <c r="C666" s="671"/>
      <c r="D666" s="672"/>
      <c r="E666" s="672"/>
      <c r="F666" s="668" t="str">
        <f>G526</f>
        <v>01.01.2016-31.12.2016</v>
      </c>
    </row>
    <row r="667" spans="1:11" ht="12" thickBot="1">
      <c r="B667" s="673"/>
      <c r="C667" s="674"/>
      <c r="D667" s="674"/>
      <c r="E667" s="674"/>
      <c r="F667" s="675"/>
    </row>
    <row r="668" spans="1:11" ht="15" customHeight="1">
      <c r="B668" s="763" t="s">
        <v>943</v>
      </c>
      <c r="C668" s="764"/>
      <c r="D668" s="764"/>
      <c r="E668" s="765"/>
      <c r="F668" s="525">
        <f>Anhang!F672</f>
        <v>6151</v>
      </c>
    </row>
    <row r="669" spans="1:11" ht="15" customHeight="1">
      <c r="B669" s="748" t="s">
        <v>944</v>
      </c>
      <c r="C669" s="749"/>
      <c r="D669" s="749"/>
      <c r="E669" s="750"/>
      <c r="F669" s="525">
        <f>Anhang!F673</f>
        <v>0</v>
      </c>
    </row>
    <row r="670" spans="1:11" ht="15" customHeight="1">
      <c r="B670" s="748"/>
      <c r="C670" s="749"/>
      <c r="D670" s="749"/>
      <c r="E670" s="750"/>
      <c r="F670" s="525">
        <f>Anhang!F674</f>
        <v>1064</v>
      </c>
    </row>
    <row r="671" spans="1:11" ht="15" customHeight="1">
      <c r="B671" s="748"/>
      <c r="C671" s="749"/>
      <c r="D671" s="749"/>
      <c r="E671" s="750"/>
      <c r="F671" s="525" t="e">
        <f>Anhang!F675</f>
        <v>#REF!</v>
      </c>
    </row>
    <row r="672" spans="1:11" ht="15" customHeight="1">
      <c r="B672" s="748"/>
      <c r="C672" s="749"/>
      <c r="D672" s="749"/>
      <c r="E672" s="750"/>
      <c r="F672" s="525" t="e">
        <f>Anhang!F676</f>
        <v>#REF!</v>
      </c>
    </row>
    <row r="673" spans="1:11" ht="15" customHeight="1">
      <c r="B673" s="748"/>
      <c r="C673" s="749"/>
      <c r="D673" s="749"/>
      <c r="E673" s="750"/>
      <c r="F673" s="525" t="e">
        <f>Anhang!F677</f>
        <v>#REF!</v>
      </c>
    </row>
    <row r="674" spans="1:11" ht="15" customHeight="1">
      <c r="B674" s="751" t="s">
        <v>945</v>
      </c>
      <c r="C674" s="752"/>
      <c r="D674" s="752"/>
      <c r="E674" s="753"/>
      <c r="F674" s="525">
        <f>Anhang!F678</f>
        <v>1064</v>
      </c>
    </row>
    <row r="675" spans="1:11" ht="15" customHeight="1">
      <c r="B675" s="748"/>
      <c r="C675" s="749"/>
      <c r="D675" s="749"/>
      <c r="E675" s="750"/>
      <c r="F675" s="525">
        <f>Anhang!F679</f>
        <v>0</v>
      </c>
    </row>
    <row r="676" spans="1:11" ht="15" customHeight="1">
      <c r="B676" s="748" t="s">
        <v>946</v>
      </c>
      <c r="C676" s="749"/>
      <c r="D676" s="749"/>
      <c r="E676" s="750"/>
      <c r="F676" s="525">
        <f>Anhang!F680</f>
        <v>0</v>
      </c>
    </row>
    <row r="677" spans="1:11" ht="15" customHeight="1">
      <c r="B677" s="748"/>
      <c r="C677" s="749"/>
      <c r="D677" s="749"/>
      <c r="E677" s="750"/>
      <c r="F677" s="525">
        <f>Anhang!F681</f>
        <v>1019</v>
      </c>
    </row>
    <row r="678" spans="1:11" ht="15" customHeight="1">
      <c r="B678" s="748"/>
      <c r="C678" s="749"/>
      <c r="D678" s="749"/>
      <c r="E678" s="750"/>
      <c r="F678" s="525">
        <f>Anhang!F682</f>
        <v>3002</v>
      </c>
    </row>
    <row r="679" spans="1:11" ht="15" customHeight="1">
      <c r="B679" s="748"/>
      <c r="C679" s="749"/>
      <c r="D679" s="749"/>
      <c r="E679" s="750"/>
      <c r="F679" s="525">
        <f>Anhang!F683</f>
        <v>191</v>
      </c>
    </row>
    <row r="680" spans="1:11" ht="15" customHeight="1">
      <c r="B680" s="751" t="s">
        <v>947</v>
      </c>
      <c r="C680" s="752"/>
      <c r="D680" s="752"/>
      <c r="E680" s="753"/>
      <c r="F680" s="525">
        <f>Anhang!F684</f>
        <v>4212</v>
      </c>
    </row>
    <row r="681" spans="1:11" ht="15" customHeight="1">
      <c r="B681" s="748"/>
      <c r="C681" s="749"/>
      <c r="D681" s="749"/>
      <c r="E681" s="750"/>
      <c r="F681" s="525">
        <f>Anhang!F685</f>
        <v>0</v>
      </c>
    </row>
    <row r="682" spans="1:11" ht="15" customHeight="1" thickBot="1">
      <c r="B682" s="754" t="s">
        <v>948</v>
      </c>
      <c r="C682" s="755"/>
      <c r="D682" s="755"/>
      <c r="E682" s="756"/>
      <c r="F682" s="526">
        <f>Anhang!F686</f>
        <v>3003</v>
      </c>
    </row>
    <row r="683" spans="1:11" ht="15" customHeight="1">
      <c r="B683" s="361" t="s">
        <v>949</v>
      </c>
      <c r="C683" s="362"/>
      <c r="D683" s="362"/>
      <c r="E683" s="362"/>
      <c r="F683" s="528">
        <f>Anhang!F687</f>
        <v>0</v>
      </c>
    </row>
    <row r="684" spans="1:11" ht="15" customHeight="1">
      <c r="B684" s="363" t="s">
        <v>950</v>
      </c>
      <c r="C684" s="364"/>
      <c r="D684" s="364"/>
      <c r="E684" s="364"/>
      <c r="F684" s="525">
        <f>Anhang!F688</f>
        <v>0</v>
      </c>
    </row>
    <row r="685" spans="1:11" ht="15" customHeight="1" thickBot="1">
      <c r="B685" s="757" t="s">
        <v>951</v>
      </c>
      <c r="C685" s="758"/>
      <c r="D685" s="758"/>
      <c r="E685" s="1132"/>
      <c r="F685" s="526">
        <f>Anhang!F689</f>
        <v>270</v>
      </c>
    </row>
    <row r="686" spans="1:11" ht="15" customHeight="1" thickBot="1">
      <c r="B686" s="745" t="s">
        <v>952</v>
      </c>
      <c r="C686" s="746"/>
      <c r="D686" s="746"/>
      <c r="E686" s="747"/>
      <c r="F686" s="527">
        <f>Anhang!F690</f>
        <v>5881</v>
      </c>
    </row>
    <row r="687" spans="1:11">
      <c r="E687" s="165"/>
      <c r="F687" s="200"/>
    </row>
    <row r="688" spans="1:11" ht="12" thickBot="1">
      <c r="A688" s="238" t="s">
        <v>341</v>
      </c>
      <c r="B688" s="227" t="s">
        <v>953</v>
      </c>
      <c r="C688" s="227"/>
      <c r="D688" s="227"/>
      <c r="E688" s="227"/>
      <c r="F688" s="227"/>
      <c r="G688" s="227"/>
      <c r="H688" s="227"/>
      <c r="I688" s="227"/>
      <c r="J688" s="227"/>
      <c r="K688" s="239"/>
    </row>
    <row r="691" spans="2:11" ht="24" customHeight="1">
      <c r="B691" s="742" t="s">
        <v>957</v>
      </c>
      <c r="C691" s="742"/>
      <c r="D691" s="742"/>
      <c r="E691" s="742"/>
      <c r="F691" s="742"/>
      <c r="G691" s="742"/>
      <c r="H691" s="742"/>
      <c r="I691" s="742"/>
      <c r="J691" s="742"/>
      <c r="K691" s="742"/>
    </row>
    <row r="692" spans="2:11">
      <c r="B692" s="1075" t="s">
        <v>958</v>
      </c>
      <c r="C692" s="1075"/>
      <c r="D692" s="1075"/>
      <c r="E692" s="1075"/>
      <c r="F692" s="1075"/>
      <c r="G692" s="1075"/>
      <c r="H692" s="1075"/>
      <c r="I692" s="1075"/>
      <c r="J692" s="1075"/>
      <c r="K692" s="490"/>
    </row>
    <row r="693" spans="2:11" ht="23.25" customHeight="1">
      <c r="B693" s="1075"/>
      <c r="C693" s="1075"/>
      <c r="D693" s="1075"/>
      <c r="E693" s="1075"/>
      <c r="F693" s="1075"/>
      <c r="G693" s="1075"/>
      <c r="H693" s="1075"/>
      <c r="I693" s="1075"/>
      <c r="J693" s="1075"/>
      <c r="K693" s="490"/>
    </row>
    <row r="695" spans="2:11" ht="12" thickBot="1">
      <c r="B695" s="202"/>
      <c r="C695" s="202"/>
      <c r="D695" s="202"/>
      <c r="E695" s="202"/>
      <c r="F695" s="214" t="s">
        <v>869</v>
      </c>
    </row>
    <row r="696" spans="2:11">
      <c r="B696" s="885" t="s">
        <v>823</v>
      </c>
      <c r="C696" s="886"/>
      <c r="D696" s="887"/>
      <c r="E696" s="887"/>
      <c r="F696" s="1022" t="s">
        <v>940</v>
      </c>
      <c r="G696" s="795" t="s">
        <v>959</v>
      </c>
      <c r="H696" s="1022" t="s">
        <v>960</v>
      </c>
      <c r="I696" s="1078" t="s">
        <v>961</v>
      </c>
      <c r="J696" s="668" t="s">
        <v>1032</v>
      </c>
    </row>
    <row r="697" spans="2:11" ht="29.25" customHeight="1" thickBot="1">
      <c r="B697" s="888"/>
      <c r="C697" s="889"/>
      <c r="D697" s="889"/>
      <c r="E697" s="889"/>
      <c r="F697" s="1023"/>
      <c r="G697" s="796"/>
      <c r="H697" s="1023"/>
      <c r="I697" s="1079"/>
      <c r="J697" s="675"/>
    </row>
    <row r="698" spans="2:11" ht="15" customHeight="1">
      <c r="B698" s="1061" t="s">
        <v>954</v>
      </c>
      <c r="C698" s="1062"/>
      <c r="D698" s="1062"/>
      <c r="E698" s="1063"/>
      <c r="F698" s="491" t="e">
        <f>Anhang!F702</f>
        <v>#REF!</v>
      </c>
      <c r="G698" s="491" t="e">
        <f>Anhang!G702</f>
        <v>#REF!</v>
      </c>
      <c r="H698" s="491" t="e">
        <f>Anhang!H702</f>
        <v>#REF!</v>
      </c>
      <c r="I698" s="491" t="e">
        <f>Anhang!I702</f>
        <v>#REF!</v>
      </c>
      <c r="J698" s="458"/>
    </row>
    <row r="699" spans="2:11" ht="15" customHeight="1">
      <c r="B699" s="1061" t="s">
        <v>955</v>
      </c>
      <c r="C699" s="1062"/>
      <c r="D699" s="1062"/>
      <c r="E699" s="1063"/>
      <c r="F699" s="491" t="e">
        <f>Anhang!F703</f>
        <v>#REF!</v>
      </c>
      <c r="G699" s="491" t="e">
        <f>Anhang!G703</f>
        <v>#REF!</v>
      </c>
      <c r="H699" s="491" t="e">
        <f>Anhang!H703</f>
        <v>#REF!</v>
      </c>
      <c r="I699" s="491" t="e">
        <f>Anhang!I703</f>
        <v>#REF!</v>
      </c>
      <c r="J699" s="458"/>
    </row>
    <row r="700" spans="2:11" ht="15" customHeight="1" thickBot="1">
      <c r="B700" s="1061" t="s">
        <v>956</v>
      </c>
      <c r="C700" s="1062"/>
      <c r="D700" s="1062"/>
      <c r="E700" s="1063"/>
      <c r="F700" s="491" t="e">
        <f>Anhang!F704</f>
        <v>#REF!</v>
      </c>
      <c r="G700" s="491" t="e">
        <f>Anhang!G704</f>
        <v>#REF!</v>
      </c>
      <c r="H700" s="491" t="e">
        <f>Anhang!H704</f>
        <v>#REF!</v>
      </c>
      <c r="I700" s="491" t="e">
        <f>Anhang!I704</f>
        <v>#REF!</v>
      </c>
      <c r="J700" s="458"/>
    </row>
    <row r="701" spans="2:11" ht="15" customHeight="1" thickBot="1">
      <c r="B701" s="879" t="s">
        <v>962</v>
      </c>
      <c r="C701" s="880"/>
      <c r="D701" s="880"/>
      <c r="E701" s="881"/>
      <c r="F701" s="492" t="e">
        <f>SUM(F698:F700)</f>
        <v>#REF!</v>
      </c>
      <c r="G701" s="422"/>
      <c r="H701" s="422" t="e">
        <f>SUM(H698:H700)</f>
        <v>#REF!</v>
      </c>
      <c r="I701" s="422" t="e">
        <f>SUM(I698:I700)</f>
        <v>#REF!</v>
      </c>
      <c r="J701" s="422">
        <f>SUM(J698:J700)</f>
        <v>0</v>
      </c>
    </row>
    <row r="704" spans="2:11">
      <c r="B704" s="1071" t="s">
        <v>963</v>
      </c>
      <c r="C704" s="1071"/>
      <c r="D704" s="1071"/>
      <c r="E704" s="1071"/>
      <c r="F704" s="1071"/>
      <c r="G704" s="1071"/>
      <c r="H704" s="1071"/>
      <c r="I704" s="1071"/>
    </row>
    <row r="706" spans="2:11">
      <c r="B706" s="742" t="s">
        <v>964</v>
      </c>
      <c r="C706" s="742"/>
      <c r="D706" s="742"/>
      <c r="E706" s="742"/>
      <c r="F706" s="742"/>
      <c r="G706" s="742"/>
      <c r="H706" s="742"/>
      <c r="I706" s="742"/>
      <c r="J706" s="742"/>
      <c r="K706" s="742"/>
    </row>
    <row r="708" spans="2:11" ht="12" thickBot="1">
      <c r="B708" s="202"/>
      <c r="C708" s="202"/>
      <c r="D708" s="202"/>
      <c r="E708" s="202"/>
      <c r="F708" s="214"/>
      <c r="G708" s="214"/>
    </row>
    <row r="709" spans="2:11">
      <c r="B709" s="670" t="s">
        <v>829</v>
      </c>
      <c r="C709" s="671"/>
      <c r="D709" s="672"/>
      <c r="E709" s="672"/>
      <c r="F709" s="668" t="s">
        <v>965</v>
      </c>
      <c r="G709" s="743"/>
      <c r="H709" s="743"/>
      <c r="I709" s="743"/>
      <c r="J709" s="216"/>
    </row>
    <row r="710" spans="2:11" ht="40.5" customHeight="1" thickBot="1">
      <c r="B710" s="673"/>
      <c r="C710" s="674"/>
      <c r="D710" s="674"/>
      <c r="E710" s="674"/>
      <c r="F710" s="675"/>
      <c r="G710" s="744"/>
      <c r="H710" s="744"/>
      <c r="I710" s="744"/>
      <c r="J710" s="217"/>
    </row>
    <row r="711" spans="2:11" ht="15" customHeight="1">
      <c r="B711" s="685" t="s">
        <v>966</v>
      </c>
      <c r="C711" s="686"/>
      <c r="D711" s="686"/>
      <c r="E711" s="687"/>
      <c r="F711" s="531">
        <f>Anhang!F715</f>
        <v>1</v>
      </c>
      <c r="G711" s="529"/>
      <c r="H711" s="529"/>
      <c r="I711" s="253"/>
      <c r="J711" s="219"/>
    </row>
    <row r="712" spans="2:11" ht="15" customHeight="1" thickBot="1">
      <c r="B712" s="685" t="s">
        <v>967</v>
      </c>
      <c r="C712" s="686"/>
      <c r="D712" s="686"/>
      <c r="E712" s="687"/>
      <c r="F712" s="531">
        <f>Anhang!F716</f>
        <v>3</v>
      </c>
      <c r="G712" s="529"/>
      <c r="H712" s="529"/>
      <c r="I712" s="219"/>
      <c r="J712" s="219"/>
    </row>
    <row r="713" spans="2:11" ht="15" customHeight="1" thickBot="1">
      <c r="B713" s="682" t="s">
        <v>835</v>
      </c>
      <c r="C713" s="683"/>
      <c r="D713" s="683"/>
      <c r="E713" s="684"/>
      <c r="F713" s="331">
        <f>SUM(F711:F712)</f>
        <v>4</v>
      </c>
      <c r="G713" s="530"/>
      <c r="H713" s="530"/>
      <c r="I713" s="254"/>
      <c r="J713" s="224"/>
    </row>
    <row r="714" spans="2:11">
      <c r="B714" s="234"/>
      <c r="C714" s="234"/>
      <c r="D714" s="234"/>
      <c r="E714" s="234"/>
      <c r="F714" s="224"/>
      <c r="G714" s="254"/>
      <c r="H714" s="254"/>
      <c r="I714" s="254"/>
      <c r="J714" s="224"/>
    </row>
    <row r="715" spans="2:11">
      <c r="B715" s="255"/>
      <c r="C715" s="255"/>
      <c r="D715" s="219"/>
      <c r="E715" s="219"/>
      <c r="F715" s="219"/>
      <c r="G715" s="219"/>
    </row>
    <row r="716" spans="2:11">
      <c r="B716" s="255"/>
      <c r="C716" s="255"/>
      <c r="D716" s="219"/>
      <c r="E716" s="219"/>
      <c r="F716" s="219"/>
      <c r="G716" s="219"/>
    </row>
    <row r="717" spans="2:11">
      <c r="B717" s="740" t="s">
        <v>968</v>
      </c>
      <c r="C717" s="740"/>
      <c r="D717" s="219"/>
      <c r="E717" s="219"/>
      <c r="F717" s="219"/>
      <c r="G717" s="219"/>
    </row>
    <row r="718" spans="2:11">
      <c r="B718" s="741" t="s">
        <v>969</v>
      </c>
      <c r="C718" s="741"/>
      <c r="D718" s="741"/>
      <c r="E718" s="741"/>
      <c r="F718" s="741"/>
      <c r="G718" s="741"/>
      <c r="H718" s="741"/>
      <c r="I718" s="741"/>
      <c r="J718" s="741"/>
    </row>
    <row r="719" spans="2:11">
      <c r="B719" s="255"/>
      <c r="C719" s="255"/>
      <c r="D719" s="219"/>
      <c r="E719" s="219"/>
      <c r="F719" s="219"/>
      <c r="G719" s="219"/>
    </row>
    <row r="720" spans="2:11">
      <c r="B720" s="234"/>
      <c r="C720" s="234"/>
      <c r="D720" s="234"/>
      <c r="E720" s="234"/>
      <c r="F720" s="224"/>
      <c r="G720" s="254"/>
      <c r="H720" s="254"/>
      <c r="I720" s="254"/>
      <c r="J720" s="224"/>
    </row>
    <row r="721" spans="1:11" ht="15" customHeight="1">
      <c r="B721" s="256" t="s">
        <v>970</v>
      </c>
      <c r="C721" s="256"/>
      <c r="D721" s="256"/>
      <c r="E721" s="256"/>
      <c r="F721" s="366"/>
      <c r="G721" s="219"/>
    </row>
    <row r="722" spans="1:11" ht="15" customHeight="1">
      <c r="B722" s="162" t="s">
        <v>971</v>
      </c>
      <c r="C722" s="234"/>
      <c r="D722" s="234"/>
      <c r="E722" s="234"/>
      <c r="F722" s="224"/>
      <c r="G722" s="254"/>
      <c r="H722" s="254"/>
      <c r="I722" s="254"/>
      <c r="J722" s="224"/>
    </row>
    <row r="723" spans="1:11">
      <c r="B723" s="255"/>
      <c r="C723" s="255"/>
      <c r="D723" s="219"/>
      <c r="E723" s="219"/>
      <c r="F723" s="219"/>
      <c r="G723" s="219"/>
    </row>
    <row r="724" spans="1:11">
      <c r="B724" s="255"/>
      <c r="C724" s="255"/>
      <c r="D724" s="219"/>
      <c r="E724" s="219"/>
      <c r="F724" s="219"/>
      <c r="G724" s="219"/>
    </row>
    <row r="725" spans="1:11">
      <c r="B725" s="234"/>
      <c r="C725" s="234"/>
      <c r="D725" s="234"/>
      <c r="E725" s="234"/>
      <c r="F725" s="224"/>
      <c r="G725" s="254"/>
      <c r="H725" s="254"/>
      <c r="I725" s="254"/>
      <c r="J725" s="224"/>
    </row>
    <row r="726" spans="1:11" ht="12" thickBot="1">
      <c r="A726" s="258" t="s">
        <v>342</v>
      </c>
      <c r="B726" s="227" t="s">
        <v>972</v>
      </c>
      <c r="C726" s="227"/>
      <c r="D726" s="227"/>
      <c r="E726" s="227"/>
      <c r="F726" s="227"/>
      <c r="G726" s="227"/>
      <c r="H726" s="227"/>
      <c r="I726" s="227"/>
      <c r="J726" s="227"/>
      <c r="K726" s="239"/>
    </row>
    <row r="728" spans="1:11">
      <c r="B728" s="156" t="s">
        <v>973</v>
      </c>
    </row>
    <row r="730" spans="1:11" ht="12" thickBot="1">
      <c r="B730" s="259" t="s">
        <v>974</v>
      </c>
      <c r="G730" s="201"/>
    </row>
    <row r="731" spans="1:11" ht="15" customHeight="1">
      <c r="B731" s="713" t="s">
        <v>829</v>
      </c>
      <c r="C731" s="714"/>
      <c r="D731" s="715"/>
      <c r="E731" s="720"/>
      <c r="F731" s="1133" t="str">
        <f>F$526</f>
        <v>01.01.2015-31.12.2015</v>
      </c>
      <c r="G731" s="1137" t="str">
        <f>G$526</f>
        <v>01.01.2016-31.12.2016</v>
      </c>
      <c r="H731" s="691" t="s">
        <v>830</v>
      </c>
    </row>
    <row r="732" spans="1:11" ht="12" thickBot="1">
      <c r="B732" s="716"/>
      <c r="C732" s="717"/>
      <c r="D732" s="717"/>
      <c r="E732" s="721"/>
      <c r="F732" s="1134"/>
      <c r="G732" s="1138"/>
      <c r="H732" s="692"/>
    </row>
    <row r="733" spans="1:11" ht="24.95" customHeight="1">
      <c r="B733" s="728" t="s">
        <v>975</v>
      </c>
      <c r="C733" s="729"/>
      <c r="D733" s="729"/>
      <c r="E733" s="730"/>
      <c r="F733" s="493">
        <f>Anhang!F737</f>
        <v>0.23780000000000001</v>
      </c>
      <c r="G733" s="493">
        <f>Anhang!G737</f>
        <v>0.25109999999999999</v>
      </c>
      <c r="H733" s="194">
        <f t="shared" ref="H733:H738" si="19">IF(AND(F733=0,G733=0),"-",IF(F733=0,"n/a",G733/F733-1))</f>
        <v>5.5929352396972165E-2</v>
      </c>
    </row>
    <row r="734" spans="1:11" ht="24.95" customHeight="1">
      <c r="B734" s="706" t="s">
        <v>976</v>
      </c>
      <c r="C734" s="707"/>
      <c r="D734" s="707"/>
      <c r="E734" s="708"/>
      <c r="F734" s="493">
        <f>Anhang!F738</f>
        <v>0.67430000000000001</v>
      </c>
      <c r="G734" s="493">
        <f>Anhang!G738</f>
        <v>0.66769999999999996</v>
      </c>
      <c r="H734" s="195">
        <f t="shared" si="19"/>
        <v>-9.7879282218598096E-3</v>
      </c>
    </row>
    <row r="735" spans="1:11" ht="24.95" customHeight="1">
      <c r="B735" s="733" t="s">
        <v>977</v>
      </c>
      <c r="C735" s="734"/>
      <c r="D735" s="734"/>
      <c r="E735" s="818"/>
      <c r="F735" s="493">
        <f>Anhang!F739</f>
        <v>0.82769999999999999</v>
      </c>
      <c r="G735" s="493">
        <f>Anhang!G739</f>
        <v>0.86</v>
      </c>
      <c r="H735" s="195">
        <f t="shared" si="19"/>
        <v>3.9023800894043781E-2</v>
      </c>
    </row>
    <row r="736" spans="1:11" ht="24.95" customHeight="1">
      <c r="B736" s="706" t="s">
        <v>978</v>
      </c>
      <c r="C736" s="707"/>
      <c r="D736" s="707"/>
      <c r="E736" s="708"/>
      <c r="F736" s="493">
        <f>Anhang!F740</f>
        <v>0.1246</v>
      </c>
      <c r="G736" s="493">
        <f>Anhang!G740</f>
        <v>9.9400000000000002E-2</v>
      </c>
      <c r="H736" s="195">
        <f t="shared" si="19"/>
        <v>-0.202247191011236</v>
      </c>
    </row>
    <row r="737" spans="2:8" ht="24.95" customHeight="1">
      <c r="B737" s="736" t="s">
        <v>979</v>
      </c>
      <c r="C737" s="737"/>
      <c r="D737" s="737"/>
      <c r="E737" s="1084"/>
      <c r="F737" s="493">
        <f>Anhang!F741</f>
        <v>2.0512999999999999</v>
      </c>
      <c r="G737" s="493">
        <f>Anhang!G741</f>
        <v>2.238</v>
      </c>
      <c r="H737" s="212">
        <f t="shared" si="19"/>
        <v>9.1015453614780917E-2</v>
      </c>
    </row>
    <row r="738" spans="2:8" ht="24.95" customHeight="1" thickBot="1">
      <c r="B738" s="699" t="s">
        <v>980</v>
      </c>
      <c r="C738" s="700"/>
      <c r="D738" s="700"/>
      <c r="E738" s="701"/>
      <c r="F738" s="494">
        <f>Anhang!F742</f>
        <v>0.15060000000000001</v>
      </c>
      <c r="G738" s="494">
        <f>Anhang!G742</f>
        <v>0.11559999999999999</v>
      </c>
      <c r="H738" s="197">
        <f t="shared" si="19"/>
        <v>-0.23240371845949548</v>
      </c>
    </row>
    <row r="740" spans="2:8" ht="12" thickBot="1">
      <c r="B740" s="259" t="s">
        <v>981</v>
      </c>
    </row>
    <row r="741" spans="2:8" ht="15" customHeight="1">
      <c r="B741" s="713" t="s">
        <v>829</v>
      </c>
      <c r="C741" s="714"/>
      <c r="D741" s="715"/>
      <c r="E741" s="715"/>
      <c r="F741" s="1080" t="str">
        <f>F$526</f>
        <v>01.01.2015-31.12.2015</v>
      </c>
      <c r="G741" s="1135" t="str">
        <f>G$526</f>
        <v>01.01.2016-31.12.2016</v>
      </c>
      <c r="H741" s="691" t="s">
        <v>830</v>
      </c>
    </row>
    <row r="742" spans="2:8" ht="12" thickBot="1">
      <c r="B742" s="793"/>
      <c r="C742" s="794"/>
      <c r="D742" s="794"/>
      <c r="E742" s="794"/>
      <c r="F742" s="1081"/>
      <c r="G742" s="1136"/>
      <c r="H742" s="692"/>
    </row>
    <row r="743" spans="2:8" ht="24.95" customHeight="1">
      <c r="B743" s="736" t="s">
        <v>982</v>
      </c>
      <c r="C743" s="737"/>
      <c r="D743" s="737"/>
      <c r="E743" s="738"/>
      <c r="F743" s="495">
        <f>Anhang!F747</f>
        <v>14.112299999999999</v>
      </c>
      <c r="G743" s="495">
        <f>Anhang!G747</f>
        <v>16.3477</v>
      </c>
      <c r="H743" s="218">
        <f>IF(AND(F743=0,G743=0),"-",IF(F743=0,"n/a",G743/F743-1))</f>
        <v>0.15840082764680452</v>
      </c>
    </row>
    <row r="744" spans="2:8" ht="24.95" customHeight="1">
      <c r="B744" s="706" t="s">
        <v>983</v>
      </c>
      <c r="C744" s="707"/>
      <c r="D744" s="707"/>
      <c r="E744" s="732"/>
      <c r="F744" s="495">
        <f>Anhang!F748</f>
        <v>2.98E-2</v>
      </c>
      <c r="G744" s="495">
        <f>Anhang!G748</f>
        <v>0.47610000000000002</v>
      </c>
      <c r="H744" s="220">
        <f>IF(AND(F744=0,G744=0),"-",IF(F744=0,"n/a",G744/F744-1))</f>
        <v>14.976510067114095</v>
      </c>
    </row>
    <row r="745" spans="2:8" ht="24.95" customHeight="1">
      <c r="B745" s="703" t="s">
        <v>984</v>
      </c>
      <c r="C745" s="704"/>
      <c r="D745" s="704"/>
      <c r="E745" s="1085"/>
      <c r="F745" s="542">
        <f>Anhang!F749</f>
        <v>14.082599999999999</v>
      </c>
      <c r="G745" s="493">
        <f>Anhang!G749</f>
        <v>15.871600000000001</v>
      </c>
      <c r="H745" s="220">
        <f>IF(AND(F745=0,G745=0),"-",IF(F745=0,"n/a",G745/F745-1))</f>
        <v>0.12703620070157506</v>
      </c>
    </row>
    <row r="746" spans="2:8" ht="24.95" customHeight="1">
      <c r="B746" s="706" t="s">
        <v>985</v>
      </c>
      <c r="C746" s="707"/>
      <c r="D746" s="707"/>
      <c r="E746" s="732"/>
      <c r="F746" s="542">
        <f>Anhang!F750</f>
        <v>0.91500000000000004</v>
      </c>
      <c r="G746" s="493">
        <f>Anhang!G750</f>
        <v>0.93630000000000002</v>
      </c>
      <c r="H746" s="220">
        <f>IF(AND(F746=0,G746=0),"-",IF(F746=0,"n/a",G746/F746-1))</f>
        <v>2.3278688524590141E-2</v>
      </c>
    </row>
    <row r="747" spans="2:8" ht="24.95" customHeight="1" thickBot="1">
      <c r="B747" s="699" t="s">
        <v>986</v>
      </c>
      <c r="C747" s="700"/>
      <c r="D747" s="700"/>
      <c r="E747" s="739"/>
      <c r="F747" s="543">
        <f>Anhang!F751</f>
        <v>0.1246</v>
      </c>
      <c r="G747" s="494">
        <f>Anhang!G751</f>
        <v>9.9400000000000002E-2</v>
      </c>
      <c r="H747" s="465">
        <f>IF(AND(F747=0,G747=0),"-",IF(F747=0,"n/a",G747/F747-1))</f>
        <v>-0.202247191011236</v>
      </c>
    </row>
    <row r="748" spans="2:8">
      <c r="C748" s="347"/>
      <c r="D748" s="347"/>
      <c r="E748" s="347"/>
      <c r="F748" s="268"/>
      <c r="G748" s="268"/>
      <c r="H748" s="269"/>
    </row>
    <row r="749" spans="2:8" ht="12" thickBot="1">
      <c r="B749" s="712" t="s">
        <v>987</v>
      </c>
      <c r="C749" s="712"/>
      <c r="D749" s="712"/>
      <c r="E749" s="347"/>
      <c r="F749" s="268"/>
      <c r="G749" s="268"/>
      <c r="H749" s="269"/>
    </row>
    <row r="750" spans="2:8">
      <c r="B750" s="713" t="s">
        <v>829</v>
      </c>
      <c r="C750" s="714"/>
      <c r="D750" s="715"/>
      <c r="E750" s="715"/>
      <c r="F750" s="1133" t="str">
        <f>F$526</f>
        <v>01.01.2015-31.12.2015</v>
      </c>
      <c r="G750" s="1137" t="str">
        <f>G$526</f>
        <v>01.01.2016-31.12.2016</v>
      </c>
      <c r="H750" s="691" t="s">
        <v>830</v>
      </c>
    </row>
    <row r="751" spans="2:8" ht="12" thickBot="1">
      <c r="B751" s="716"/>
      <c r="C751" s="717"/>
      <c r="D751" s="717"/>
      <c r="E751" s="717"/>
      <c r="F751" s="1134"/>
      <c r="G751" s="1138"/>
      <c r="H751" s="692"/>
    </row>
    <row r="752" spans="2:8" ht="24.95" customHeight="1">
      <c r="B752" s="693" t="s">
        <v>988</v>
      </c>
      <c r="C752" s="694"/>
      <c r="D752" s="694"/>
      <c r="E752" s="695"/>
      <c r="F752" s="466">
        <f>Anhang!F756</f>
        <v>6.0900000000000003E-2</v>
      </c>
      <c r="G752" s="466">
        <f>Anhang!G756</f>
        <v>6.9900000000000004E-2</v>
      </c>
      <c r="H752" s="212">
        <f>IF(AND(F752=0,G752=0),"-",IF(F752=0,"n/a",G752/F752-1))</f>
        <v>0.14778325123152714</v>
      </c>
    </row>
    <row r="753" spans="2:9" ht="24.95" customHeight="1">
      <c r="B753" s="706" t="s">
        <v>989</v>
      </c>
      <c r="C753" s="707"/>
      <c r="D753" s="707"/>
      <c r="E753" s="708"/>
      <c r="F753" s="466">
        <f>Anhang!F757</f>
        <v>9.1899999999999996E-2</v>
      </c>
      <c r="G753" s="466">
        <f>Anhang!G757</f>
        <v>8.7300000000000003E-2</v>
      </c>
      <c r="H753" s="195">
        <f>IF(AND(F753=0,G753=0),"-",IF(F753=0,"n/a",G753/F753-1))</f>
        <v>-5.0054406964091358E-2</v>
      </c>
    </row>
    <row r="754" spans="2:9" ht="24.95" customHeight="1" thickBot="1">
      <c r="B754" s="699" t="s">
        <v>990</v>
      </c>
      <c r="C754" s="700"/>
      <c r="D754" s="700"/>
      <c r="E754" s="701"/>
      <c r="F754" s="496">
        <f>Anhang!F758</f>
        <v>9.5399999999999999E-2</v>
      </c>
      <c r="G754" s="496">
        <f>Anhang!G758</f>
        <v>8.9899999999999994E-2</v>
      </c>
      <c r="H754" s="197">
        <f>IF(AND(F754=0,G754=0),"-",IF(F754=0,"n/a",G754/F754-1))</f>
        <v>-5.7651991614255826E-2</v>
      </c>
    </row>
    <row r="759" spans="2:9">
      <c r="B759" s="702"/>
      <c r="C759" s="702"/>
      <c r="D759" s="702"/>
      <c r="E759" s="702"/>
      <c r="F759" s="270"/>
      <c r="G759" s="270"/>
      <c r="H759" s="269"/>
    </row>
    <row r="760" spans="2:9">
      <c r="B760" s="165" t="s">
        <v>991</v>
      </c>
      <c r="C760" s="497">
        <f>'EgyszÉvesMérleg"A"EN'!C25</f>
        <v>43830</v>
      </c>
      <c r="G760" s="201"/>
      <c r="H760" s="271"/>
      <c r="I760" s="272"/>
    </row>
    <row r="761" spans="2:9">
      <c r="G761" s="468" t="s">
        <v>992</v>
      </c>
      <c r="H761" s="271"/>
    </row>
    <row r="762" spans="2:9">
      <c r="H762" s="271"/>
      <c r="I762" s="468"/>
    </row>
  </sheetData>
  <mergeCells count="525">
    <mergeCell ref="B564:E564"/>
    <mergeCell ref="B565:E565"/>
    <mergeCell ref="B566:E566"/>
    <mergeCell ref="B567:E567"/>
    <mergeCell ref="B553:E553"/>
    <mergeCell ref="B554:E554"/>
    <mergeCell ref="B615:E615"/>
    <mergeCell ref="B616:E616"/>
    <mergeCell ref="G750:G751"/>
    <mergeCell ref="B717:C717"/>
    <mergeCell ref="B718:J718"/>
    <mergeCell ref="B731:E732"/>
    <mergeCell ref="F731:F732"/>
    <mergeCell ref="G731:G732"/>
    <mergeCell ref="H731:H732"/>
    <mergeCell ref="B711:E711"/>
    <mergeCell ref="B653:E653"/>
    <mergeCell ref="B654:E654"/>
    <mergeCell ref="B712:E712"/>
    <mergeCell ref="B713:E713"/>
    <mergeCell ref="J706:K706"/>
    <mergeCell ref="B709:E710"/>
    <mergeCell ref="F709:F710"/>
    <mergeCell ref="G709:G710"/>
    <mergeCell ref="H750:H751"/>
    <mergeCell ref="B752:E752"/>
    <mergeCell ref="B753:E753"/>
    <mergeCell ref="B754:E754"/>
    <mergeCell ref="G741:G742"/>
    <mergeCell ref="H741:H742"/>
    <mergeCell ref="B733:E733"/>
    <mergeCell ref="B734:E734"/>
    <mergeCell ref="B735:E735"/>
    <mergeCell ref="B736:E736"/>
    <mergeCell ref="B737:E737"/>
    <mergeCell ref="B738:E738"/>
    <mergeCell ref="H709:H710"/>
    <mergeCell ref="I709:I710"/>
    <mergeCell ref="B704:I704"/>
    <mergeCell ref="B706:I706"/>
    <mergeCell ref="B698:E698"/>
    <mergeCell ref="B699:E699"/>
    <mergeCell ref="B700:E700"/>
    <mergeCell ref="B701:E701"/>
    <mergeCell ref="B692:J693"/>
    <mergeCell ref="B696:E697"/>
    <mergeCell ref="F696:F697"/>
    <mergeCell ref="G696:G697"/>
    <mergeCell ref="H696:H697"/>
    <mergeCell ref="I696:I697"/>
    <mergeCell ref="J696:J697"/>
    <mergeCell ref="B759:E759"/>
    <mergeCell ref="B745:E745"/>
    <mergeCell ref="B746:E746"/>
    <mergeCell ref="B747:E747"/>
    <mergeCell ref="B749:D749"/>
    <mergeCell ref="B750:E751"/>
    <mergeCell ref="F750:F751"/>
    <mergeCell ref="B741:E742"/>
    <mergeCell ref="F741:F742"/>
    <mergeCell ref="B743:E743"/>
    <mergeCell ref="B744:E744"/>
    <mergeCell ref="B691:I691"/>
    <mergeCell ref="J691:K691"/>
    <mergeCell ref="B686:E686"/>
    <mergeCell ref="B678:E678"/>
    <mergeCell ref="B679:E679"/>
    <mergeCell ref="B680:E680"/>
    <mergeCell ref="B681:E681"/>
    <mergeCell ref="B682:E682"/>
    <mergeCell ref="B685:E685"/>
    <mergeCell ref="B672:E672"/>
    <mergeCell ref="B673:E673"/>
    <mergeCell ref="B674:E674"/>
    <mergeCell ref="B675:E675"/>
    <mergeCell ref="B676:E676"/>
    <mergeCell ref="B677:E677"/>
    <mergeCell ref="B666:E667"/>
    <mergeCell ref="F666:F667"/>
    <mergeCell ref="B668:E668"/>
    <mergeCell ref="B669:E669"/>
    <mergeCell ref="B670:E670"/>
    <mergeCell ref="B671:E671"/>
    <mergeCell ref="H649:H650"/>
    <mergeCell ref="G631:G632"/>
    <mergeCell ref="H631:H632"/>
    <mergeCell ref="B633:E633"/>
    <mergeCell ref="B634:E634"/>
    <mergeCell ref="B635:E635"/>
    <mergeCell ref="B636:E636"/>
    <mergeCell ref="B655:E655"/>
    <mergeCell ref="B656:E656"/>
    <mergeCell ref="B651:E651"/>
    <mergeCell ref="B652:E652"/>
    <mergeCell ref="B637:E637"/>
    <mergeCell ref="B638:E638"/>
    <mergeCell ref="B649:E650"/>
    <mergeCell ref="F649:F650"/>
    <mergeCell ref="G649:G650"/>
    <mergeCell ref="B631:E632"/>
    <mergeCell ref="F631:F632"/>
    <mergeCell ref="B617:E617"/>
    <mergeCell ref="B618:E618"/>
    <mergeCell ref="B619:E619"/>
    <mergeCell ref="B620:E620"/>
    <mergeCell ref="B621:E621"/>
    <mergeCell ref="B622:E622"/>
    <mergeCell ref="B604:E604"/>
    <mergeCell ref="B612:E613"/>
    <mergeCell ref="F612:F613"/>
    <mergeCell ref="H612:H613"/>
    <mergeCell ref="B614:E614"/>
    <mergeCell ref="B552:E552"/>
    <mergeCell ref="H576:H577"/>
    <mergeCell ref="B578:E578"/>
    <mergeCell ref="B579:E579"/>
    <mergeCell ref="B580:E580"/>
    <mergeCell ref="B581:E581"/>
    <mergeCell ref="B582:E582"/>
    <mergeCell ref="B568:E568"/>
    <mergeCell ref="B569:E569"/>
    <mergeCell ref="B570:E570"/>
    <mergeCell ref="B576:E577"/>
    <mergeCell ref="F576:F577"/>
    <mergeCell ref="G576:G577"/>
    <mergeCell ref="B583:E583"/>
    <mergeCell ref="B584:E584"/>
    <mergeCell ref="B585:E585"/>
    <mergeCell ref="B586:E586"/>
    <mergeCell ref="B602:E602"/>
    <mergeCell ref="B603:E603"/>
    <mergeCell ref="G612:G613"/>
    <mergeCell ref="B562:E562"/>
    <mergeCell ref="B563:E563"/>
    <mergeCell ref="B544:E545"/>
    <mergeCell ref="F544:F545"/>
    <mergeCell ref="G544:G545"/>
    <mergeCell ref="H544:H545"/>
    <mergeCell ref="B546:E546"/>
    <mergeCell ref="B598:E598"/>
    <mergeCell ref="B599:E599"/>
    <mergeCell ref="B600:E600"/>
    <mergeCell ref="B601:E601"/>
    <mergeCell ref="B594:E595"/>
    <mergeCell ref="F594:F595"/>
    <mergeCell ref="G594:G595"/>
    <mergeCell ref="H594:H595"/>
    <mergeCell ref="B596:E596"/>
    <mergeCell ref="B597:E597"/>
    <mergeCell ref="B560:E561"/>
    <mergeCell ref="F560:F561"/>
    <mergeCell ref="G560:G561"/>
    <mergeCell ref="H560:H561"/>
    <mergeCell ref="B547:E547"/>
    <mergeCell ref="B548:E548"/>
    <mergeCell ref="B549:E549"/>
    <mergeCell ref="B550:E550"/>
    <mergeCell ref="B551:E551"/>
    <mergeCell ref="B530:E530"/>
    <mergeCell ref="B532:E532"/>
    <mergeCell ref="A517:F517"/>
    <mergeCell ref="B526:E527"/>
    <mergeCell ref="F526:F527"/>
    <mergeCell ref="G526:G527"/>
    <mergeCell ref="H526:H527"/>
    <mergeCell ref="B528:E528"/>
    <mergeCell ref="B509:E509"/>
    <mergeCell ref="B510:E510"/>
    <mergeCell ref="B511:E511"/>
    <mergeCell ref="B512:E512"/>
    <mergeCell ref="B513:E513"/>
    <mergeCell ref="B514:E514"/>
    <mergeCell ref="B529:E529"/>
    <mergeCell ref="B531:E531"/>
    <mergeCell ref="G503:G504"/>
    <mergeCell ref="H503:H504"/>
    <mergeCell ref="B505:E505"/>
    <mergeCell ref="B506:E506"/>
    <mergeCell ref="B507:E507"/>
    <mergeCell ref="B508:E508"/>
    <mergeCell ref="B488:E488"/>
    <mergeCell ref="B489:E489"/>
    <mergeCell ref="B490:E490"/>
    <mergeCell ref="B491:E491"/>
    <mergeCell ref="B503:E504"/>
    <mergeCell ref="F503:F504"/>
    <mergeCell ref="B477:E477"/>
    <mergeCell ref="B481:J481"/>
    <mergeCell ref="B484:E485"/>
    <mergeCell ref="F484:F485"/>
    <mergeCell ref="B486:E486"/>
    <mergeCell ref="B487:E487"/>
    <mergeCell ref="B471:E471"/>
    <mergeCell ref="B472:E472"/>
    <mergeCell ref="B473:E473"/>
    <mergeCell ref="B474:E474"/>
    <mergeCell ref="B475:E475"/>
    <mergeCell ref="B476:E476"/>
    <mergeCell ref="B465:E465"/>
    <mergeCell ref="B466:E466"/>
    <mergeCell ref="B467:E467"/>
    <mergeCell ref="B468:E468"/>
    <mergeCell ref="B469:E469"/>
    <mergeCell ref="B470:E470"/>
    <mergeCell ref="B461:E462"/>
    <mergeCell ref="F461:F462"/>
    <mergeCell ref="G461:G462"/>
    <mergeCell ref="H461:H462"/>
    <mergeCell ref="B463:E463"/>
    <mergeCell ref="B464:E464"/>
    <mergeCell ref="B450:E450"/>
    <mergeCell ref="B451:E451"/>
    <mergeCell ref="B452:E452"/>
    <mergeCell ref="B453:E453"/>
    <mergeCell ref="B454:E454"/>
    <mergeCell ref="B455:E455"/>
    <mergeCell ref="B444:E444"/>
    <mergeCell ref="B445:E445"/>
    <mergeCell ref="B446:E446"/>
    <mergeCell ref="B447:E447"/>
    <mergeCell ref="B448:E448"/>
    <mergeCell ref="B449:E449"/>
    <mergeCell ref="B425:E425"/>
    <mergeCell ref="B426:E426"/>
    <mergeCell ref="B427:E427"/>
    <mergeCell ref="B434:J434"/>
    <mergeCell ref="B442:E443"/>
    <mergeCell ref="F442:F443"/>
    <mergeCell ref="G442:G443"/>
    <mergeCell ref="H442:H443"/>
    <mergeCell ref="K412:K413"/>
    <mergeCell ref="B416:E416"/>
    <mergeCell ref="B423:E424"/>
    <mergeCell ref="F423:F424"/>
    <mergeCell ref="G423:G424"/>
    <mergeCell ref="H423:H424"/>
    <mergeCell ref="B412:E413"/>
    <mergeCell ref="F412:F413"/>
    <mergeCell ref="G412:G413"/>
    <mergeCell ref="H412:H413"/>
    <mergeCell ref="I412:I413"/>
    <mergeCell ref="J412:J413"/>
    <mergeCell ref="B382:E382"/>
    <mergeCell ref="B383:E383"/>
    <mergeCell ref="B397:E397"/>
    <mergeCell ref="B400:E400"/>
    <mergeCell ref="B388:K388"/>
    <mergeCell ref="B395:E396"/>
    <mergeCell ref="F395:F396"/>
    <mergeCell ref="G395:G396"/>
    <mergeCell ref="H395:H396"/>
    <mergeCell ref="I395:I396"/>
    <mergeCell ref="J395:J396"/>
    <mergeCell ref="K395:K396"/>
    <mergeCell ref="B376:E376"/>
    <mergeCell ref="B377:E377"/>
    <mergeCell ref="B378:E378"/>
    <mergeCell ref="B379:E379"/>
    <mergeCell ref="B380:E380"/>
    <mergeCell ref="B381:E381"/>
    <mergeCell ref="B372:E373"/>
    <mergeCell ref="F372:F373"/>
    <mergeCell ref="G372:G373"/>
    <mergeCell ref="H354:I354"/>
    <mergeCell ref="B355:E356"/>
    <mergeCell ref="F355:F356"/>
    <mergeCell ref="G355:G356"/>
    <mergeCell ref="H355:H356"/>
    <mergeCell ref="I355:I356"/>
    <mergeCell ref="H372:H373"/>
    <mergeCell ref="B374:E374"/>
    <mergeCell ref="B375:E375"/>
    <mergeCell ref="B357:E357"/>
    <mergeCell ref="B358:E358"/>
    <mergeCell ref="B359:E359"/>
    <mergeCell ref="B360:E360"/>
    <mergeCell ref="B362:K362"/>
    <mergeCell ref="B365:K365"/>
    <mergeCell ref="H317:H318"/>
    <mergeCell ref="B319:E319"/>
    <mergeCell ref="G338:G339"/>
    <mergeCell ref="H338:H339"/>
    <mergeCell ref="B340:E340"/>
    <mergeCell ref="B342:E342"/>
    <mergeCell ref="B345:E345"/>
    <mergeCell ref="B347:K347"/>
    <mergeCell ref="B326:E326"/>
    <mergeCell ref="B327:E327"/>
    <mergeCell ref="B328:E328"/>
    <mergeCell ref="B329:E329"/>
    <mergeCell ref="B338:E339"/>
    <mergeCell ref="F338:F339"/>
    <mergeCell ref="B320:E320"/>
    <mergeCell ref="B321:E321"/>
    <mergeCell ref="B322:E322"/>
    <mergeCell ref="B323:E323"/>
    <mergeCell ref="B324:E324"/>
    <mergeCell ref="B325:E325"/>
    <mergeCell ref="B317:E318"/>
    <mergeCell ref="F317:F318"/>
    <mergeCell ref="G317:G318"/>
    <mergeCell ref="B288:E288"/>
    <mergeCell ref="B289:E289"/>
    <mergeCell ref="B292:E292"/>
    <mergeCell ref="B294:K294"/>
    <mergeCell ref="G283:H283"/>
    <mergeCell ref="B284:E285"/>
    <mergeCell ref="F284:F285"/>
    <mergeCell ref="G284:G285"/>
    <mergeCell ref="H284:H285"/>
    <mergeCell ref="B276:K276"/>
    <mergeCell ref="B269:E269"/>
    <mergeCell ref="B270:E270"/>
    <mergeCell ref="B271:E271"/>
    <mergeCell ref="B272:E272"/>
    <mergeCell ref="B273:E273"/>
    <mergeCell ref="B274:E274"/>
    <mergeCell ref="B259:I259"/>
    <mergeCell ref="B266:E267"/>
    <mergeCell ref="F266:F267"/>
    <mergeCell ref="G266:G267"/>
    <mergeCell ref="H266:H267"/>
    <mergeCell ref="B268:E268"/>
    <mergeCell ref="B248:C248"/>
    <mergeCell ref="B249:C249"/>
    <mergeCell ref="B250:C250"/>
    <mergeCell ref="B251:C251"/>
    <mergeCell ref="B253:K253"/>
    <mergeCell ref="B257:I257"/>
    <mergeCell ref="B243:K243"/>
    <mergeCell ref="B246:C246"/>
    <mergeCell ref="B247:C247"/>
    <mergeCell ref="B231:I231"/>
    <mergeCell ref="B234:F234"/>
    <mergeCell ref="B235:C235"/>
    <mergeCell ref="B236:C236"/>
    <mergeCell ref="B237:C237"/>
    <mergeCell ref="B238:C238"/>
    <mergeCell ref="B224:E224"/>
    <mergeCell ref="B225:E225"/>
    <mergeCell ref="B228:K228"/>
    <mergeCell ref="B230:K230"/>
    <mergeCell ref="B214:J214"/>
    <mergeCell ref="B216:I216"/>
    <mergeCell ref="B218:I218"/>
    <mergeCell ref="B221:E221"/>
    <mergeCell ref="B222:E222"/>
    <mergeCell ref="B223:E223"/>
    <mergeCell ref="H213:I213"/>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6:D186"/>
    <mergeCell ref="B188:K188"/>
    <mergeCell ref="H190:I190"/>
    <mergeCell ref="B191:D191"/>
    <mergeCell ref="B192:D192"/>
    <mergeCell ref="B193:D193"/>
    <mergeCell ref="B179:D179"/>
    <mergeCell ref="B180:D180"/>
    <mergeCell ref="B181:D181"/>
    <mergeCell ref="B182:D182"/>
    <mergeCell ref="B183:D183"/>
    <mergeCell ref="B184:D184"/>
    <mergeCell ref="B171:D171"/>
    <mergeCell ref="B173:D173"/>
    <mergeCell ref="B174:D174"/>
    <mergeCell ref="B175:D175"/>
    <mergeCell ref="B176:D176"/>
    <mergeCell ref="B177:D177"/>
    <mergeCell ref="B160:I160"/>
    <mergeCell ref="B166:K166"/>
    <mergeCell ref="H168:I168"/>
    <mergeCell ref="B169:D169"/>
    <mergeCell ref="B170:D170"/>
    <mergeCell ref="C151:J151"/>
    <mergeCell ref="B153:K153"/>
    <mergeCell ref="B154:J154"/>
    <mergeCell ref="C143:J143"/>
    <mergeCell ref="C144:J144"/>
    <mergeCell ref="C145:K145"/>
    <mergeCell ref="C146:J146"/>
    <mergeCell ref="B147:J147"/>
    <mergeCell ref="C149:J149"/>
    <mergeCell ref="B131:J131"/>
    <mergeCell ref="B134:J134"/>
    <mergeCell ref="B136:J136"/>
    <mergeCell ref="B138:J138"/>
    <mergeCell ref="B141:J141"/>
    <mergeCell ref="B142:J142"/>
    <mergeCell ref="B117:K117"/>
    <mergeCell ref="B121:J121"/>
    <mergeCell ref="B123:I123"/>
    <mergeCell ref="B125:K125"/>
    <mergeCell ref="B127:K127"/>
    <mergeCell ref="B129:J129"/>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91:L91"/>
    <mergeCell ref="B100:L100"/>
    <mergeCell ref="B105:L105"/>
    <mergeCell ref="B106:K107"/>
    <mergeCell ref="B88:K88"/>
    <mergeCell ref="B89:K89"/>
    <mergeCell ref="B75:K75"/>
    <mergeCell ref="C81:K81"/>
    <mergeCell ref="C82:K82"/>
    <mergeCell ref="B84:K84"/>
    <mergeCell ref="B86:K86"/>
    <mergeCell ref="B87:K87"/>
    <mergeCell ref="D95:G95"/>
    <mergeCell ref="B66:C66"/>
    <mergeCell ref="D66:E66"/>
    <mergeCell ref="B68:C68"/>
    <mergeCell ref="B70:C70"/>
    <mergeCell ref="B71:C71"/>
    <mergeCell ref="D71:E71"/>
    <mergeCell ref="B58:C58"/>
    <mergeCell ref="B60:C60"/>
    <mergeCell ref="B61:C61"/>
    <mergeCell ref="D61:E61"/>
    <mergeCell ref="B63:C63"/>
    <mergeCell ref="B65:C6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27:K27"/>
    <mergeCell ref="B29:D29"/>
    <mergeCell ref="B30:H30"/>
    <mergeCell ref="I30:I31"/>
    <mergeCell ref="J30:J31"/>
    <mergeCell ref="B31:D31"/>
    <mergeCell ref="E31:H31"/>
    <mergeCell ref="B19:C19"/>
    <mergeCell ref="D19:F19"/>
    <mergeCell ref="B21:C21"/>
    <mergeCell ref="D21:H21"/>
    <mergeCell ref="B22:K22"/>
    <mergeCell ref="B23:K23"/>
    <mergeCell ref="B18:C18"/>
    <mergeCell ref="A7:D7"/>
    <mergeCell ref="E7:K7"/>
    <mergeCell ref="A9:I9"/>
    <mergeCell ref="J9:K9"/>
    <mergeCell ref="A10:I10"/>
    <mergeCell ref="A11:I11"/>
    <mergeCell ref="J11:K11"/>
    <mergeCell ref="B24:K24"/>
    <mergeCell ref="B302:E302"/>
    <mergeCell ref="B303:E303"/>
    <mergeCell ref="B304:E304"/>
    <mergeCell ref="B305:E305"/>
    <mergeCell ref="B306:E306"/>
    <mergeCell ref="B307:E307"/>
    <mergeCell ref="B310:K310"/>
    <mergeCell ref="B433:J433"/>
    <mergeCell ref="A1:E1"/>
    <mergeCell ref="F1:K1"/>
    <mergeCell ref="A2:E2"/>
    <mergeCell ref="F2:K2"/>
    <mergeCell ref="A5:D5"/>
    <mergeCell ref="E5:K5"/>
    <mergeCell ref="B296:J296"/>
    <mergeCell ref="B300:E301"/>
    <mergeCell ref="F300:F301"/>
    <mergeCell ref="G300:G301"/>
    <mergeCell ref="H300:H301"/>
    <mergeCell ref="A12:I12"/>
    <mergeCell ref="J12:K12"/>
    <mergeCell ref="B13:E13"/>
    <mergeCell ref="B15:J16"/>
    <mergeCell ref="B17:J17"/>
  </mergeCells>
  <conditionalFormatting sqref="F478:G478 F330:G330 F364:G364 F293:G293 F295:G295 G517 D252:E252 F361:G361 F384:G385 F456:G457 F515:G516 F533:G533">
    <cfRule type="cellIs" dxfId="11" priority="12" stopIfTrue="1" operator="notEqual">
      <formula>0</formula>
    </cfRule>
  </conditionalFormatting>
  <conditionalFormatting sqref="F212:G212 F204:F205">
    <cfRule type="cellIs" dxfId="10" priority="13" stopIfTrue="1" operator="equal">
      <formula>0</formula>
    </cfRule>
  </conditionalFormatting>
  <conditionalFormatting sqref="E197">
    <cfRule type="cellIs" dxfId="9" priority="10" stopIfTrue="1" operator="equal">
      <formula>0</formula>
    </cfRule>
  </conditionalFormatting>
  <conditionalFormatting sqref="I197">
    <cfRule type="cellIs" dxfId="8" priority="9" stopIfTrue="1" operator="equal">
      <formula>0</formula>
    </cfRule>
  </conditionalFormatting>
  <conditionalFormatting sqref="F687">
    <cfRule type="cellIs" dxfId="7" priority="8" stopIfTrue="1" operator="notEqual">
      <formula>0</formula>
    </cfRule>
  </conditionalFormatting>
  <conditionalFormatting sqref="G417">
    <cfRule type="cellIs" dxfId="6" priority="7" stopIfTrue="1" operator="notEqual">
      <formula>0</formula>
    </cfRule>
  </conditionalFormatting>
  <conditionalFormatting sqref="F417">
    <cfRule type="cellIs" dxfId="5" priority="6" stopIfTrue="1" operator="notEqual">
      <formula>0</formula>
    </cfRule>
  </conditionalFormatting>
  <conditionalFormatting sqref="E212">
    <cfRule type="cellIs" dxfId="4" priority="5" stopIfTrue="1" operator="equal">
      <formula>0</formula>
    </cfRule>
  </conditionalFormatting>
  <conditionalFormatting sqref="F180:F181">
    <cfRule type="cellIs" dxfId="3" priority="4" stopIfTrue="1" operator="equal">
      <formula>0</formula>
    </cfRule>
  </conditionalFormatting>
  <conditionalFormatting sqref="E174">
    <cfRule type="cellIs" dxfId="2" priority="3" stopIfTrue="1" operator="equal">
      <formula>0</formula>
    </cfRule>
  </conditionalFormatting>
  <conditionalFormatting sqref="I174">
    <cfRule type="cellIs" dxfId="1" priority="2" stopIfTrue="1" operator="equal">
      <formula>0</formula>
    </cfRule>
  </conditionalFormatting>
  <conditionalFormatting sqref="F458:G458">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2"/>
  <dimension ref="A1:M50"/>
  <sheetViews>
    <sheetView workbookViewId="0">
      <selection activeCell="A30" sqref="A30"/>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57" t="str">
        <f>'Beviteli oldal'!$B$8</f>
        <v>22795096-4291-133-14</v>
      </c>
      <c r="C2" s="9"/>
      <c r="D2" s="9"/>
      <c r="E2" s="9"/>
      <c r="F2" s="2"/>
      <c r="G2" s="2"/>
      <c r="H2" s="2"/>
      <c r="I2" s="2"/>
      <c r="J2" s="2"/>
      <c r="K2" s="2"/>
      <c r="L2" s="2"/>
      <c r="M2" s="2"/>
    </row>
    <row r="3" spans="1:13" ht="15.75" customHeight="1">
      <c r="B3" s="57" t="s">
        <v>30</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31</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ht="27" customHeight="1">
      <c r="A12" s="9"/>
      <c r="C12" s="59" t="str">
        <f>+'Beviteli oldal'!$B$3</f>
        <v>Balaton-Nagyberek Vizitársulat</v>
      </c>
      <c r="D12" s="8"/>
      <c r="E12" s="8"/>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9"/>
      <c r="C15" s="9"/>
      <c r="D15" s="9"/>
      <c r="E15" s="8"/>
    </row>
    <row r="16" spans="1:13" ht="15.75" customHeight="1">
      <c r="A16" s="9"/>
      <c r="B16" s="9"/>
      <c r="C16" s="9"/>
      <c r="D16" s="9"/>
      <c r="E16" s="8"/>
    </row>
    <row r="17" spans="1:6" ht="15.75" customHeight="1">
      <c r="A17" s="9"/>
      <c r="C17" s="49"/>
      <c r="D17" s="8"/>
      <c r="E17" s="8"/>
    </row>
    <row r="18" spans="1:6" ht="15.75" customHeight="1">
      <c r="A18" s="9"/>
      <c r="C18" s="49"/>
      <c r="D18" s="8"/>
      <c r="E18" s="8"/>
    </row>
    <row r="19" spans="1:6" ht="33.75" customHeight="1">
      <c r="A19" s="9"/>
      <c r="C19" s="50" t="s">
        <v>79</v>
      </c>
      <c r="D19" s="8"/>
      <c r="E19" s="8"/>
    </row>
    <row r="20" spans="1:6" ht="30" customHeight="1">
      <c r="A20" s="9"/>
      <c r="C20" s="368" t="s">
        <v>1122</v>
      </c>
      <c r="D20" s="8"/>
      <c r="F20" s="8"/>
    </row>
    <row r="21" spans="1:6" ht="15.75" customHeight="1">
      <c r="A21" s="9"/>
      <c r="D21" s="8"/>
      <c r="E21" s="8"/>
    </row>
    <row r="22" spans="1:6" ht="15.75" customHeight="1">
      <c r="A22" s="13"/>
      <c r="D22" s="8"/>
      <c r="E22" s="8"/>
    </row>
    <row r="23" spans="1:6" ht="15.75" customHeight="1">
      <c r="A23" s="9"/>
      <c r="D23" s="8"/>
      <c r="E23" s="8"/>
    </row>
    <row r="24" spans="1:6" ht="15.75" customHeight="1">
      <c r="A24" s="9"/>
      <c r="D24" s="8"/>
      <c r="E24" s="8"/>
    </row>
    <row r="25" spans="1:6" ht="15.75" customHeight="1">
      <c r="A25" s="9"/>
      <c r="D25" s="8"/>
      <c r="E25" s="8"/>
    </row>
    <row r="26" spans="1:6" ht="15.75" customHeight="1">
      <c r="A26" s="9"/>
      <c r="B26" s="9"/>
      <c r="C26" s="9"/>
      <c r="D26" s="8"/>
      <c r="E26" s="8"/>
    </row>
    <row r="27" spans="1:6" ht="15.75" customHeight="1">
      <c r="A27" s="9"/>
      <c r="B27" s="9"/>
      <c r="C27" s="9"/>
      <c r="D27" s="8"/>
      <c r="E27" s="8"/>
    </row>
    <row r="28" spans="1:6" ht="15.75" customHeight="1">
      <c r="A28" s="9"/>
      <c r="B28" s="9"/>
      <c r="C28" s="9"/>
      <c r="D28" s="8"/>
      <c r="E28" s="8"/>
    </row>
    <row r="29" spans="1:6" ht="15.75" customHeight="1">
      <c r="A29" s="9"/>
      <c r="B29" s="9"/>
      <c r="C29" s="9"/>
      <c r="D29" s="8"/>
      <c r="E29" s="8"/>
    </row>
    <row r="30" spans="1:6" ht="15.75" customHeight="1">
      <c r="A30" s="51" t="s">
        <v>48</v>
      </c>
      <c r="B30" s="52">
        <f>+'Beviteli oldal'!$B$12</f>
        <v>43830</v>
      </c>
      <c r="C30" s="53"/>
      <c r="D30" s="54"/>
      <c r="E30" s="53"/>
    </row>
    <row r="31" spans="1:6" ht="15.75" customHeight="1">
      <c r="A31" s="55"/>
      <c r="B31" s="56"/>
      <c r="C31" s="54"/>
      <c r="D31" s="55"/>
      <c r="E31" s="11" t="s">
        <v>49</v>
      </c>
    </row>
    <row r="32" spans="1:6" ht="15.75" customHeight="1">
      <c r="A32" s="55"/>
      <c r="B32" s="56"/>
      <c r="C32" s="53"/>
      <c r="D32" s="55"/>
      <c r="E32" s="8"/>
    </row>
    <row r="33" spans="1:5" ht="15.75" customHeight="1">
      <c r="A33" s="9"/>
      <c r="B33" s="9"/>
      <c r="C33" s="53"/>
      <c r="D33" s="8"/>
      <c r="E33" s="8"/>
    </row>
    <row r="34" spans="1:5" ht="15.75" customHeight="1">
      <c r="A34" s="9"/>
      <c r="B34" s="9"/>
      <c r="C34" s="60" t="s">
        <v>50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91" right="0.9" top="1.2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1"/>
  <dimension ref="A1:F157"/>
  <sheetViews>
    <sheetView topLeftCell="A25" workbookViewId="0">
      <selection activeCell="F38" sqref="F38"/>
    </sheetView>
  </sheetViews>
  <sheetFormatPr defaultColWidth="9.28515625" defaultRowHeight="15.95" customHeight="1"/>
  <cols>
    <col min="1" max="1" width="6.140625" style="21" customWidth="1"/>
    <col min="2" max="2" width="4.140625" style="21" customWidth="1"/>
    <col min="3" max="3" width="58.28515625" style="4" customWidth="1"/>
    <col min="4" max="4" width="11.28515625" style="70" bestFit="1" customWidth="1"/>
    <col min="5" max="5" width="7.5703125" style="70" customWidth="1"/>
    <col min="6" max="6" width="12.140625" style="70" customWidth="1"/>
    <col min="7" max="16384" width="9.28515625" style="4"/>
  </cols>
  <sheetData>
    <row r="1" spans="1:6" ht="15.95" customHeight="1">
      <c r="C1" s="69" t="str">
        <f>'Beviteli oldal'!$B$8</f>
        <v>22795096-4291-133-14</v>
      </c>
    </row>
    <row r="2" spans="1:6" ht="15.95" customHeight="1">
      <c r="C2" s="4" t="s">
        <v>30</v>
      </c>
    </row>
    <row r="4" spans="1:6" ht="15.95" customHeight="1">
      <c r="C4" s="61" t="str">
        <f>'Beviteli oldal'!$B$10</f>
        <v>14-16-300048</v>
      </c>
      <c r="D4" s="71"/>
    </row>
    <row r="5" spans="1:6" ht="15.95" customHeight="1">
      <c r="C5" s="22" t="s">
        <v>31</v>
      </c>
    </row>
    <row r="6" spans="1:6" ht="15.95" customHeight="1">
      <c r="C6" s="6" t="str">
        <f>'Beviteli oldal'!$B$3</f>
        <v>Balaton-Nagyberek Vizitársulat</v>
      </c>
      <c r="D6" s="71"/>
    </row>
    <row r="7" spans="1:6" ht="15.95" customHeight="1">
      <c r="A7" s="23" t="s">
        <v>89</v>
      </c>
      <c r="D7" s="71"/>
    </row>
    <row r="8" spans="1:6" ht="15" customHeight="1">
      <c r="C8" s="7"/>
      <c r="D8" s="72"/>
      <c r="E8" s="72"/>
      <c r="F8" s="73" t="s">
        <v>150</v>
      </c>
    </row>
    <row r="9" spans="1:6" s="27" customFormat="1" ht="54" customHeight="1">
      <c r="A9" s="24" t="s">
        <v>44</v>
      </c>
      <c r="B9" s="25"/>
      <c r="C9" s="26" t="s">
        <v>23</v>
      </c>
      <c r="D9" s="93">
        <v>43465</v>
      </c>
      <c r="E9" s="75" t="s">
        <v>51</v>
      </c>
      <c r="F9" s="93">
        <v>43830</v>
      </c>
    </row>
    <row r="10" spans="1:6" s="21" customFormat="1" ht="15.95" customHeight="1">
      <c r="A10" s="24" t="s">
        <v>25</v>
      </c>
      <c r="B10" s="25"/>
      <c r="C10" s="26" t="s">
        <v>26</v>
      </c>
      <c r="D10" s="74" t="s">
        <v>27</v>
      </c>
      <c r="E10" s="75" t="s">
        <v>28</v>
      </c>
      <c r="F10" s="74" t="s">
        <v>29</v>
      </c>
    </row>
    <row r="11" spans="1:6" ht="15.95" customHeight="1">
      <c r="A11" s="3">
        <v>1</v>
      </c>
      <c r="B11" s="30" t="s">
        <v>0</v>
      </c>
      <c r="C11" s="34" t="s">
        <v>1</v>
      </c>
      <c r="D11" s="76">
        <f>+SUM(D12:D14)</f>
        <v>18561</v>
      </c>
      <c r="E11" s="76">
        <f>+SUM(E12:E14)</f>
        <v>0</v>
      </c>
      <c r="F11" s="76">
        <f>+SUM(F12:F14)</f>
        <v>20586</v>
      </c>
    </row>
    <row r="12" spans="1:6" ht="15.95" customHeight="1">
      <c r="A12" s="3">
        <v>2</v>
      </c>
      <c r="B12" s="28" t="s">
        <v>2</v>
      </c>
      <c r="C12" s="35" t="s">
        <v>45</v>
      </c>
      <c r="D12" s="78"/>
      <c r="E12" s="77"/>
      <c r="F12" s="78"/>
    </row>
    <row r="13" spans="1:6" ht="15.95" customHeight="1">
      <c r="A13" s="3">
        <v>3</v>
      </c>
      <c r="B13" s="28" t="s">
        <v>3</v>
      </c>
      <c r="C13" s="35" t="s">
        <v>46</v>
      </c>
      <c r="D13" s="78">
        <v>18561</v>
      </c>
      <c r="E13" s="77"/>
      <c r="F13" s="78">
        <v>20586</v>
      </c>
    </row>
    <row r="14" spans="1:6" ht="15.95" customHeight="1">
      <c r="A14" s="3">
        <v>4</v>
      </c>
      <c r="B14" s="28" t="s">
        <v>4</v>
      </c>
      <c r="C14" s="35" t="s">
        <v>47</v>
      </c>
      <c r="D14" s="77"/>
      <c r="E14" s="77"/>
      <c r="F14" s="78"/>
    </row>
    <row r="15" spans="1:6" ht="15.95" customHeight="1">
      <c r="A15" s="3">
        <v>5</v>
      </c>
      <c r="B15" s="30" t="s">
        <v>5</v>
      </c>
      <c r="C15" s="41" t="s">
        <v>6</v>
      </c>
      <c r="D15" s="76">
        <f>D16+D17+D18+D19</f>
        <v>52639</v>
      </c>
      <c r="E15" s="76">
        <f>+SUM(E16:E19)</f>
        <v>0</v>
      </c>
      <c r="F15" s="76">
        <f>+SUM(F16:F19)</f>
        <v>54732</v>
      </c>
    </row>
    <row r="16" spans="1:6" ht="15.95" customHeight="1">
      <c r="A16" s="3">
        <v>6</v>
      </c>
      <c r="B16" s="28" t="s">
        <v>2</v>
      </c>
      <c r="C16" s="35" t="s">
        <v>42</v>
      </c>
      <c r="D16" s="78"/>
      <c r="E16" s="77"/>
      <c r="F16" s="78"/>
    </row>
    <row r="17" spans="1:6" ht="15.95" customHeight="1">
      <c r="A17" s="3">
        <v>7</v>
      </c>
      <c r="B17" s="28" t="s">
        <v>3</v>
      </c>
      <c r="C17" s="42" t="s">
        <v>43</v>
      </c>
      <c r="D17" s="78">
        <v>52528</v>
      </c>
      <c r="E17" s="77"/>
      <c r="F17" s="78">
        <v>53138</v>
      </c>
    </row>
    <row r="18" spans="1:6" ht="15.95" customHeight="1">
      <c r="A18" s="3">
        <v>8</v>
      </c>
      <c r="B18" s="28" t="s">
        <v>4</v>
      </c>
      <c r="C18" s="35" t="s">
        <v>40</v>
      </c>
      <c r="D18" s="78"/>
      <c r="E18" s="77"/>
      <c r="F18" s="78"/>
    </row>
    <row r="19" spans="1:6" ht="15.95" customHeight="1">
      <c r="A19" s="3">
        <v>9</v>
      </c>
      <c r="B19" s="28" t="s">
        <v>7</v>
      </c>
      <c r="C19" s="35" t="s">
        <v>41</v>
      </c>
      <c r="D19" s="78">
        <v>111</v>
      </c>
      <c r="E19" s="77"/>
      <c r="F19" s="78">
        <v>1594</v>
      </c>
    </row>
    <row r="20" spans="1:6" ht="15.95" customHeight="1">
      <c r="A20" s="3">
        <v>10</v>
      </c>
      <c r="B20" s="30" t="s">
        <v>8</v>
      </c>
      <c r="C20" s="41" t="s">
        <v>9</v>
      </c>
      <c r="D20" s="78">
        <v>6869</v>
      </c>
      <c r="E20" s="77"/>
      <c r="F20" s="78">
        <v>6650</v>
      </c>
    </row>
    <row r="21" spans="1:6" ht="15.95" customHeight="1">
      <c r="A21" s="4"/>
      <c r="C21" s="43"/>
      <c r="D21" s="79"/>
      <c r="E21" s="79"/>
    </row>
    <row r="22" spans="1:6" ht="15.95" customHeight="1">
      <c r="A22" s="3">
        <v>11</v>
      </c>
      <c r="B22" s="28"/>
      <c r="C22" s="41" t="s">
        <v>10</v>
      </c>
      <c r="D22" s="80">
        <f>+D11+D15+D20</f>
        <v>78069</v>
      </c>
      <c r="E22" s="80">
        <f>+E11+E15+E20</f>
        <v>0</v>
      </c>
      <c r="F22" s="80">
        <f>+F11+F15+F20</f>
        <v>81968</v>
      </c>
    </row>
    <row r="23" spans="1:6" ht="15.95" customHeight="1">
      <c r="C23" s="7"/>
      <c r="D23" s="79"/>
      <c r="E23" s="79"/>
    </row>
    <row r="24" spans="1:6" ht="15.95" customHeight="1">
      <c r="A24" s="31" t="s">
        <v>48</v>
      </c>
      <c r="B24" s="32"/>
      <c r="C24" s="20">
        <f>+'Beviteli oldal'!$B$12</f>
        <v>43830</v>
      </c>
      <c r="D24" s="81"/>
      <c r="E24" s="81"/>
      <c r="F24" s="82"/>
    </row>
    <row r="25" spans="1:6" ht="15.95" customHeight="1">
      <c r="A25" s="4"/>
      <c r="B25" s="33"/>
      <c r="C25" s="5"/>
      <c r="E25" s="83" t="s">
        <v>49</v>
      </c>
    </row>
    <row r="26" spans="1:6" ht="15.95" customHeight="1">
      <c r="A26" s="4"/>
      <c r="B26" s="33"/>
      <c r="C26" s="33" t="s">
        <v>50</v>
      </c>
      <c r="E26" s="83"/>
    </row>
    <row r="27" spans="1:6" ht="15.95" customHeight="1">
      <c r="C27" s="7"/>
      <c r="D27" s="79"/>
      <c r="E27" s="79"/>
    </row>
    <row r="28" spans="1:6" ht="15.75" customHeight="1">
      <c r="C28" s="69" t="str">
        <f>'Beviteli oldal'!$B$8</f>
        <v>22795096-4291-133-14</v>
      </c>
    </row>
    <row r="29" spans="1:6" ht="15.75" customHeight="1">
      <c r="C29" s="4" t="s">
        <v>30</v>
      </c>
    </row>
    <row r="30" spans="1:6" ht="15.75" customHeight="1"/>
    <row r="31" spans="1:6" ht="15.75" customHeight="1">
      <c r="C31" s="61" t="str">
        <f>'Beviteli oldal'!$B$10</f>
        <v>14-16-300048</v>
      </c>
      <c r="D31" s="71"/>
    </row>
    <row r="32" spans="1:6" ht="15.75" customHeight="1">
      <c r="C32" s="22" t="s">
        <v>31</v>
      </c>
    </row>
    <row r="33" spans="1:6" ht="15.75" customHeight="1">
      <c r="C33" s="23" t="str">
        <f>'Beviteli oldal'!$B$3</f>
        <v>Balaton-Nagyberek Vizitársulat</v>
      </c>
      <c r="D33" s="71"/>
    </row>
    <row r="34" spans="1:6" ht="15.75" customHeight="1">
      <c r="A34" s="23" t="s">
        <v>90</v>
      </c>
      <c r="D34" s="71"/>
    </row>
    <row r="35" spans="1:6" ht="15.75" customHeight="1">
      <c r="C35" s="7"/>
      <c r="E35" s="72"/>
      <c r="F35" s="73" t="s">
        <v>150</v>
      </c>
    </row>
    <row r="36" spans="1:6" ht="61.5" customHeight="1">
      <c r="A36" s="24" t="s">
        <v>44</v>
      </c>
      <c r="B36" s="25"/>
      <c r="C36" s="26" t="s">
        <v>23</v>
      </c>
      <c r="D36" s="93">
        <f>D9</f>
        <v>43465</v>
      </c>
      <c r="E36" s="75" t="s">
        <v>51</v>
      </c>
      <c r="F36" s="93">
        <f>F9</f>
        <v>43830</v>
      </c>
    </row>
    <row r="37" spans="1:6" ht="15.75" customHeight="1">
      <c r="A37" s="24" t="s">
        <v>25</v>
      </c>
      <c r="B37" s="25"/>
      <c r="C37" s="26" t="s">
        <v>26</v>
      </c>
      <c r="D37" s="74" t="s">
        <v>27</v>
      </c>
      <c r="E37" s="75" t="s">
        <v>28</v>
      </c>
      <c r="F37" s="74" t="s">
        <v>29</v>
      </c>
    </row>
    <row r="38" spans="1:6" ht="15.95" customHeight="1">
      <c r="A38" s="3">
        <v>12</v>
      </c>
      <c r="B38" s="30" t="s">
        <v>11</v>
      </c>
      <c r="C38" s="41" t="s">
        <v>12</v>
      </c>
      <c r="D38" s="80">
        <f>+D39-D40+SUM(D41:D45)</f>
        <v>64615</v>
      </c>
      <c r="E38" s="80">
        <f>+E39-E40+SUM(E41:E45)</f>
        <v>0</v>
      </c>
      <c r="F38" s="80">
        <f>+F39-F40+SUM(F41:F45)</f>
        <v>70496</v>
      </c>
    </row>
    <row r="39" spans="1:6" ht="15.95" customHeight="1">
      <c r="A39" s="3">
        <v>13</v>
      </c>
      <c r="B39" s="28" t="s">
        <v>2</v>
      </c>
      <c r="C39" s="35" t="s">
        <v>34</v>
      </c>
      <c r="D39" s="78">
        <v>31500</v>
      </c>
      <c r="E39" s="77"/>
      <c r="F39" s="78">
        <v>31500</v>
      </c>
    </row>
    <row r="40" spans="1:6" ht="15.95" customHeight="1">
      <c r="A40" s="3">
        <v>14</v>
      </c>
      <c r="B40" s="28" t="s">
        <v>3</v>
      </c>
      <c r="C40" s="35" t="s">
        <v>35</v>
      </c>
      <c r="D40" s="78"/>
      <c r="E40" s="77"/>
      <c r="F40" s="78"/>
    </row>
    <row r="41" spans="1:6" ht="15.95" customHeight="1">
      <c r="A41" s="3">
        <v>15</v>
      </c>
      <c r="B41" s="28" t="s">
        <v>4</v>
      </c>
      <c r="C41" s="35" t="s">
        <v>36</v>
      </c>
      <c r="D41" s="78"/>
      <c r="E41" s="77"/>
      <c r="F41" s="78"/>
    </row>
    <row r="42" spans="1:6" ht="15.95" customHeight="1">
      <c r="A42" s="3">
        <v>16</v>
      </c>
      <c r="B42" s="28" t="s">
        <v>7</v>
      </c>
      <c r="C42" s="35" t="s">
        <v>37</v>
      </c>
      <c r="D42" s="78">
        <v>27796</v>
      </c>
      <c r="E42" s="77"/>
      <c r="F42" s="78">
        <v>33115</v>
      </c>
    </row>
    <row r="43" spans="1:6" ht="15.95" customHeight="1">
      <c r="A43" s="3">
        <v>17</v>
      </c>
      <c r="B43" s="28" t="s">
        <v>13</v>
      </c>
      <c r="C43" s="35" t="s">
        <v>38</v>
      </c>
      <c r="D43" s="78"/>
      <c r="E43" s="77"/>
      <c r="F43" s="78"/>
    </row>
    <row r="44" spans="1:6" ht="15.95" customHeight="1">
      <c r="A44" s="3">
        <v>18</v>
      </c>
      <c r="B44" s="28" t="s">
        <v>14</v>
      </c>
      <c r="C44" s="35" t="s">
        <v>39</v>
      </c>
      <c r="D44" s="78"/>
      <c r="E44" s="77"/>
      <c r="F44" s="78"/>
    </row>
    <row r="45" spans="1:6" ht="15.95" customHeight="1">
      <c r="A45" s="3">
        <v>19</v>
      </c>
      <c r="B45" s="28" t="s">
        <v>15</v>
      </c>
      <c r="C45" s="35" t="s">
        <v>151</v>
      </c>
      <c r="D45" s="77">
        <v>5319</v>
      </c>
      <c r="E45" s="77"/>
      <c r="F45" s="77">
        <v>5881</v>
      </c>
    </row>
    <row r="46" spans="1:6" ht="15.95" customHeight="1">
      <c r="A46" s="3">
        <v>20</v>
      </c>
      <c r="B46" s="30" t="s">
        <v>16</v>
      </c>
      <c r="C46" s="41" t="s">
        <v>17</v>
      </c>
      <c r="D46" s="77"/>
      <c r="E46" s="77"/>
      <c r="F46" s="78"/>
    </row>
    <row r="47" spans="1:6" ht="15.95" customHeight="1">
      <c r="A47" s="3">
        <v>21</v>
      </c>
      <c r="B47" s="30" t="s">
        <v>18</v>
      </c>
      <c r="C47" s="41" t="s">
        <v>19</v>
      </c>
      <c r="D47" s="76">
        <f>+SUM(D48:D50)</f>
        <v>9730</v>
      </c>
      <c r="E47" s="76">
        <f>+SUM(E48:E50)</f>
        <v>0</v>
      </c>
      <c r="F47" s="76">
        <f>+SUM(F48:F50)</f>
        <v>8148</v>
      </c>
    </row>
    <row r="48" spans="1:6" ht="15.95" customHeight="1">
      <c r="A48" s="3">
        <v>22</v>
      </c>
      <c r="B48" s="28" t="s">
        <v>2</v>
      </c>
      <c r="C48" s="44" t="s">
        <v>33</v>
      </c>
      <c r="D48" s="77"/>
      <c r="E48" s="77"/>
      <c r="F48" s="78"/>
    </row>
    <row r="49" spans="1:6" ht="15.95" customHeight="1">
      <c r="A49" s="3">
        <v>23</v>
      </c>
      <c r="B49" s="28" t="s">
        <v>3</v>
      </c>
      <c r="C49" s="44" t="s">
        <v>152</v>
      </c>
      <c r="D49" s="78">
        <v>6000</v>
      </c>
      <c r="E49" s="77"/>
      <c r="F49" s="78">
        <v>4800</v>
      </c>
    </row>
    <row r="50" spans="1:6" ht="15.75" customHeight="1">
      <c r="A50" s="3">
        <v>24</v>
      </c>
      <c r="B50" s="28" t="s">
        <v>4</v>
      </c>
      <c r="C50" s="44" t="s">
        <v>32</v>
      </c>
      <c r="D50" s="78">
        <v>3730</v>
      </c>
      <c r="E50" s="77"/>
      <c r="F50" s="78">
        <v>3348</v>
      </c>
    </row>
    <row r="51" spans="1:6" ht="15.95" customHeight="1">
      <c r="A51" s="3">
        <v>25</v>
      </c>
      <c r="B51" s="30" t="s">
        <v>20</v>
      </c>
      <c r="C51" s="45" t="s">
        <v>21</v>
      </c>
      <c r="D51" s="78">
        <v>3724</v>
      </c>
      <c r="E51" s="77"/>
      <c r="F51" s="78">
        <v>3324</v>
      </c>
    </row>
    <row r="52" spans="1:6" ht="15.95" customHeight="1">
      <c r="A52" s="4"/>
      <c r="C52" s="46"/>
      <c r="D52" s="79"/>
      <c r="E52" s="79"/>
    </row>
    <row r="53" spans="1:6" ht="15.95" customHeight="1">
      <c r="A53" s="3">
        <v>26</v>
      </c>
      <c r="B53" s="28"/>
      <c r="C53" s="45" t="s">
        <v>22</v>
      </c>
      <c r="D53" s="80">
        <f>+D38+D46+D47+D51</f>
        <v>78069</v>
      </c>
      <c r="E53" s="80">
        <f>+E38+E46+E47+E51</f>
        <v>0</v>
      </c>
      <c r="F53" s="80">
        <f>+F38+F46+F47+F51</f>
        <v>81968</v>
      </c>
    </row>
    <row r="54" spans="1:6" ht="15.95" customHeight="1">
      <c r="D54" s="200">
        <f>D53-D22</f>
        <v>0</v>
      </c>
      <c r="F54" s="200">
        <f t="shared" ref="F54" si="0">F53-F22</f>
        <v>0</v>
      </c>
    </row>
    <row r="55" spans="1:6" ht="15.95" customHeight="1">
      <c r="A55" s="31" t="s">
        <v>48</v>
      </c>
      <c r="B55" s="32"/>
      <c r="C55" s="20">
        <f>+'Beviteli oldal'!$B$12</f>
        <v>43830</v>
      </c>
      <c r="D55" s="81"/>
      <c r="E55" s="81"/>
      <c r="F55" s="82"/>
    </row>
    <row r="56" spans="1:6" ht="15.95" customHeight="1">
      <c r="A56" s="4"/>
      <c r="B56" s="33"/>
      <c r="C56" s="5"/>
      <c r="E56" s="83" t="s">
        <v>49</v>
      </c>
    </row>
    <row r="57" spans="1:6" ht="15.95" customHeight="1">
      <c r="A57" s="4"/>
      <c r="B57" s="33"/>
      <c r="C57" s="33" t="s">
        <v>50</v>
      </c>
      <c r="E57" s="83"/>
    </row>
    <row r="78" spans="2:2" ht="15.95" customHeight="1">
      <c r="B78" s="27"/>
    </row>
    <row r="105" spans="2:2" ht="15.95" customHeight="1">
      <c r="B105" s="27"/>
    </row>
    <row r="110" spans="2:2" ht="15.95" customHeight="1">
      <c r="B110" s="27"/>
    </row>
    <row r="122" spans="2:2" ht="15.95" customHeight="1">
      <c r="B122" s="27"/>
    </row>
    <row r="127" spans="2:2" ht="15.95" customHeight="1">
      <c r="B127" s="27"/>
    </row>
    <row r="130" spans="2:2" ht="15.95" customHeight="1">
      <c r="B130" s="27"/>
    </row>
    <row r="133" spans="2:2" ht="15.95" customHeight="1">
      <c r="B133" s="27"/>
    </row>
    <row r="152" spans="2:2" ht="15.95" customHeight="1">
      <c r="B152" s="27"/>
    </row>
    <row r="157" spans="2:2" ht="15.95" customHeight="1">
      <c r="B157" s="27"/>
    </row>
  </sheetData>
  <phoneticPr fontId="0" type="noConversion"/>
  <conditionalFormatting sqref="D54">
    <cfRule type="cellIs" dxfId="39" priority="2" stopIfTrue="1" operator="notEqual">
      <formula>0</formula>
    </cfRule>
  </conditionalFormatting>
  <conditionalFormatting sqref="F54">
    <cfRule type="cellIs" dxfId="38" priority="1" stopIfTrue="1" operator="notEqual">
      <formula>0</formula>
    </cfRule>
  </conditionalFormatting>
  <printOptions horizontalCentered="1"/>
  <pageMargins left="0.36" right="0.28999999999999998" top="0.98425196850393704" bottom="0.98425196850393704" header="0.511811023622047" footer="0.511811023622047"/>
  <pageSetup paperSize="9" scale="97" orientation="portrait" r:id="rId1"/>
  <headerFooter alignWithMargins="0"/>
  <rowBreaks count="1" manualBreakCount="1">
    <brk id="2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31"/>
  <dimension ref="A1:F126"/>
  <sheetViews>
    <sheetView topLeftCell="A7" zoomScaleNormal="100" workbookViewId="0">
      <selection activeCell="F25" sqref="F25"/>
    </sheetView>
  </sheetViews>
  <sheetFormatPr defaultColWidth="9.28515625" defaultRowHeight="15.95" customHeight="1"/>
  <cols>
    <col min="1" max="1" width="6.140625" style="21" customWidth="1"/>
    <col min="2" max="2" width="6.42578125" style="21" bestFit="1" customWidth="1"/>
    <col min="3" max="3" width="55.85546875" style="4" customWidth="1"/>
    <col min="4" max="4" width="12.5703125" style="70" customWidth="1"/>
    <col min="5" max="5" width="10.5703125" style="70" customWidth="1"/>
    <col min="6" max="6" width="12.42578125" style="70" customWidth="1"/>
    <col min="7" max="16384" width="9.28515625" style="4"/>
  </cols>
  <sheetData>
    <row r="1" spans="1:6" ht="15.95" customHeight="1">
      <c r="C1" s="69" t="str">
        <f>'Beviteli oldal'!$B$8</f>
        <v>22795096-4291-133-14</v>
      </c>
    </row>
    <row r="2" spans="1:6" ht="15.95" customHeight="1">
      <c r="C2" s="4" t="s">
        <v>30</v>
      </c>
    </row>
    <row r="4" spans="1:6" ht="15.95" customHeight="1">
      <c r="C4" s="61" t="str">
        <f>'Beviteli oldal'!$B$10</f>
        <v>14-16-300048</v>
      </c>
      <c r="D4" s="71"/>
    </row>
    <row r="5" spans="1:6" ht="15.95" customHeight="1">
      <c r="C5" s="22" t="s">
        <v>31</v>
      </c>
    </row>
    <row r="6" spans="1:6" ht="15.95" customHeight="1">
      <c r="C6" s="23" t="str">
        <f>'Beviteli oldal'!$B$3</f>
        <v>Balaton-Nagyberek Vizitársulat</v>
      </c>
      <c r="D6" s="71"/>
    </row>
    <row r="7" spans="1:6" ht="15.95" customHeight="1">
      <c r="A7" s="23" t="s">
        <v>55</v>
      </c>
      <c r="D7" s="71"/>
    </row>
    <row r="8" spans="1:6" ht="15.95" customHeight="1">
      <c r="A8" s="22" t="s">
        <v>398</v>
      </c>
      <c r="C8" s="367">
        <f>'EgyszÉvesMérleg"A" HU'!F36</f>
        <v>43830</v>
      </c>
      <c r="D8" s="71"/>
    </row>
    <row r="9" spans="1:6" ht="15" customHeight="1">
      <c r="A9" s="22" t="s">
        <v>56</v>
      </c>
      <c r="C9" s="7"/>
      <c r="D9" s="72"/>
      <c r="E9" s="72"/>
      <c r="F9" s="73" t="s">
        <v>24</v>
      </c>
    </row>
    <row r="10" spans="1:6" s="27" customFormat="1" ht="54" customHeight="1">
      <c r="A10" s="24" t="s">
        <v>44</v>
      </c>
      <c r="B10" s="25"/>
      <c r="C10" s="26" t="s">
        <v>23</v>
      </c>
      <c r="D10" s="274" t="s">
        <v>1123</v>
      </c>
      <c r="E10" s="75" t="s">
        <v>51</v>
      </c>
      <c r="F10" s="274" t="str">
        <f>'Egyszerűsített éves besz.HU'!C20</f>
        <v>2019.01.01-2019.12.31</v>
      </c>
    </row>
    <row r="11" spans="1:6" s="21" customFormat="1" ht="15.95" customHeight="1">
      <c r="A11" s="24" t="s">
        <v>25</v>
      </c>
      <c r="B11" s="25"/>
      <c r="C11" s="26" t="s">
        <v>26</v>
      </c>
      <c r="D11" s="74"/>
      <c r="E11" s="74"/>
      <c r="F11" s="74"/>
    </row>
    <row r="12" spans="1:6" ht="15.95" customHeight="1">
      <c r="A12" s="38">
        <v>1</v>
      </c>
      <c r="B12" s="30" t="s">
        <v>2</v>
      </c>
      <c r="C12" s="41" t="s">
        <v>67</v>
      </c>
      <c r="D12" s="77">
        <v>101264</v>
      </c>
      <c r="E12" s="77"/>
      <c r="F12" s="77">
        <v>90727</v>
      </c>
    </row>
    <row r="13" spans="1:6" ht="15.95" customHeight="1">
      <c r="A13" s="3">
        <v>2</v>
      </c>
      <c r="B13" s="30" t="s">
        <v>3</v>
      </c>
      <c r="C13" s="41" t="s">
        <v>68</v>
      </c>
      <c r="D13" s="77"/>
      <c r="E13" s="77"/>
      <c r="F13" s="77"/>
    </row>
    <row r="14" spans="1:6" ht="15.95" customHeight="1">
      <c r="A14" s="38">
        <v>3</v>
      </c>
      <c r="B14" s="30" t="s">
        <v>4</v>
      </c>
      <c r="C14" s="41" t="s">
        <v>57</v>
      </c>
      <c r="D14" s="77">
        <v>714</v>
      </c>
      <c r="E14" s="77"/>
      <c r="F14" s="77">
        <v>693</v>
      </c>
    </row>
    <row r="15" spans="1:6" ht="15.95" customHeight="1">
      <c r="A15" s="3">
        <v>4</v>
      </c>
      <c r="B15" s="30" t="s">
        <v>7</v>
      </c>
      <c r="C15" s="41" t="s">
        <v>69</v>
      </c>
      <c r="D15" s="77">
        <v>74458</v>
      </c>
      <c r="E15" s="77"/>
      <c r="F15" s="77">
        <v>64182</v>
      </c>
    </row>
    <row r="16" spans="1:6" ht="15.95" customHeight="1">
      <c r="A16" s="38">
        <v>5</v>
      </c>
      <c r="B16" s="30" t="s">
        <v>13</v>
      </c>
      <c r="C16" s="41" t="s">
        <v>66</v>
      </c>
      <c r="D16" s="77">
        <v>17684</v>
      </c>
      <c r="E16" s="77"/>
      <c r="F16" s="77">
        <v>18220</v>
      </c>
    </row>
    <row r="17" spans="1:6" ht="15.95" customHeight="1">
      <c r="A17" s="3">
        <v>6</v>
      </c>
      <c r="B17" s="30" t="s">
        <v>14</v>
      </c>
      <c r="C17" s="41" t="s">
        <v>58</v>
      </c>
      <c r="D17" s="77">
        <v>1243</v>
      </c>
      <c r="E17" s="77"/>
      <c r="F17" s="77">
        <v>1064</v>
      </c>
    </row>
    <row r="18" spans="1:6" ht="15.95" customHeight="1">
      <c r="A18" s="38">
        <v>7</v>
      </c>
      <c r="B18" s="30" t="s">
        <v>15</v>
      </c>
      <c r="C18" s="41" t="s">
        <v>59</v>
      </c>
      <c r="D18" s="77">
        <v>2429</v>
      </c>
      <c r="E18" s="77"/>
      <c r="F18" s="77">
        <v>1614</v>
      </c>
    </row>
    <row r="19" spans="1:6" ht="31.5" customHeight="1">
      <c r="A19" s="3">
        <v>8</v>
      </c>
      <c r="B19" s="29" t="s">
        <v>0</v>
      </c>
      <c r="C19" s="36" t="s">
        <v>65</v>
      </c>
      <c r="D19" s="88">
        <f>+SUM(D12:D14)-SUM(D15:D18)</f>
        <v>6164</v>
      </c>
      <c r="E19" s="80">
        <f>+SUM(E12:E14)-SUM(E15:E18)</f>
        <v>0</v>
      </c>
      <c r="F19" s="88">
        <f>+SUM(F12:F14)-SUM(F15:F18)</f>
        <v>6340</v>
      </c>
    </row>
    <row r="20" spans="1:6" ht="15.95" customHeight="1">
      <c r="A20" s="38">
        <v>9</v>
      </c>
      <c r="B20" s="30" t="s">
        <v>60</v>
      </c>
      <c r="C20" s="34" t="s">
        <v>70</v>
      </c>
      <c r="D20" s="77"/>
      <c r="E20" s="77"/>
      <c r="F20" s="77"/>
    </row>
    <row r="21" spans="1:6" ht="15.95" customHeight="1">
      <c r="A21" s="3">
        <v>10</v>
      </c>
      <c r="B21" s="30" t="s">
        <v>61</v>
      </c>
      <c r="C21" s="34" t="s">
        <v>71</v>
      </c>
      <c r="D21" s="77"/>
      <c r="E21" s="77"/>
      <c r="F21" s="77"/>
    </row>
    <row r="22" spans="1:6" ht="15.95" customHeight="1">
      <c r="A22" s="38">
        <v>11</v>
      </c>
      <c r="B22" s="28" t="s">
        <v>5</v>
      </c>
      <c r="C22" s="37" t="s">
        <v>64</v>
      </c>
      <c r="D22" s="89">
        <v>-227</v>
      </c>
      <c r="E22" s="76">
        <f>+E20-E21</f>
        <v>0</v>
      </c>
      <c r="F22" s="89">
        <v>-189</v>
      </c>
    </row>
    <row r="23" spans="1:6" ht="15.95" customHeight="1">
      <c r="A23" s="3">
        <v>12</v>
      </c>
      <c r="B23" s="39" t="s">
        <v>8</v>
      </c>
      <c r="C23" s="40" t="s">
        <v>153</v>
      </c>
      <c r="D23" s="90">
        <f>+D19+D22</f>
        <v>5937</v>
      </c>
      <c r="E23" s="84">
        <f>+E19+E22</f>
        <v>0</v>
      </c>
      <c r="F23" s="90">
        <f>+F19+F22</f>
        <v>6151</v>
      </c>
    </row>
    <row r="24" spans="1:6" ht="15.95" customHeight="1">
      <c r="A24" s="38">
        <v>13</v>
      </c>
      <c r="B24" s="30" t="s">
        <v>62</v>
      </c>
      <c r="C24" s="41" t="s">
        <v>63</v>
      </c>
      <c r="D24" s="77">
        <v>618</v>
      </c>
      <c r="E24" s="77"/>
      <c r="F24" s="77">
        <v>270</v>
      </c>
    </row>
    <row r="25" spans="1:6" ht="15.95" customHeight="1">
      <c r="A25" s="3">
        <v>14</v>
      </c>
      <c r="B25" s="28" t="s">
        <v>11</v>
      </c>
      <c r="C25" s="35" t="s">
        <v>154</v>
      </c>
      <c r="D25" s="88">
        <f>+D23-D24</f>
        <v>5319</v>
      </c>
      <c r="E25" s="88">
        <f t="shared" ref="E25:F25" si="0">+E23-E24</f>
        <v>0</v>
      </c>
      <c r="F25" s="88">
        <f t="shared" si="0"/>
        <v>5881</v>
      </c>
    </row>
    <row r="26" spans="1:6" ht="15.95" customHeight="1">
      <c r="B26" s="4"/>
      <c r="D26" s="85"/>
      <c r="E26" s="79"/>
    </row>
    <row r="27" spans="1:6" ht="15.95" customHeight="1">
      <c r="A27" s="31" t="s">
        <v>48</v>
      </c>
      <c r="B27" s="32"/>
      <c r="C27" s="20">
        <f>+'Beviteli oldal'!$B$12</f>
        <v>43830</v>
      </c>
      <c r="D27" s="81"/>
      <c r="E27" s="81"/>
      <c r="F27" s="82"/>
    </row>
    <row r="28" spans="1:6" ht="15.95" customHeight="1">
      <c r="A28" s="4"/>
      <c r="B28" s="33"/>
      <c r="C28" s="5"/>
      <c r="E28" s="83" t="s">
        <v>49</v>
      </c>
    </row>
    <row r="29" spans="1:6" ht="15.95" customHeight="1">
      <c r="A29" s="4"/>
      <c r="B29" s="33"/>
      <c r="C29" s="33" t="s">
        <v>50</v>
      </c>
      <c r="E29" s="83"/>
    </row>
    <row r="30" spans="1:6"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5433070866141736" right="0.27559055118110237"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0"/>
  <sheetViews>
    <sheetView tabSelected="1" zoomScale="75" zoomScaleNormal="75" workbookViewId="0">
      <selection activeCell="G186" sqref="G186:G187"/>
    </sheetView>
  </sheetViews>
  <sheetFormatPr defaultColWidth="9.140625" defaultRowHeight="11.25"/>
  <cols>
    <col min="1" max="1" width="4.5703125" style="156" customWidth="1"/>
    <col min="2" max="2" width="14.5703125" style="156" customWidth="1"/>
    <col min="3" max="3" width="17.28515625" style="156" bestFit="1" customWidth="1"/>
    <col min="4" max="4" width="15.140625" style="156" customWidth="1"/>
    <col min="5" max="5" width="16.7109375" style="156" customWidth="1"/>
    <col min="6" max="6" width="15.28515625" style="156" customWidth="1"/>
    <col min="7" max="7" width="16.42578125" style="156" customWidth="1"/>
    <col min="8" max="8" width="16.5703125" style="156" customWidth="1"/>
    <col min="9" max="9" width="13.5703125" style="156" customWidth="1"/>
    <col min="10" max="10" width="15.140625" style="156" customWidth="1"/>
    <col min="11" max="11" width="13.140625" style="156" customWidth="1"/>
    <col min="12" max="12" width="12.85546875" style="156" customWidth="1"/>
    <col min="13" max="16384" width="9.140625" style="156"/>
  </cols>
  <sheetData>
    <row r="1" spans="1:11" s="94" customFormat="1" ht="15" customHeight="1">
      <c r="A1" s="869" t="str">
        <f>'Beviteli oldal'!B8</f>
        <v>22795096-4291-133-14</v>
      </c>
      <c r="B1" s="870"/>
      <c r="C1" s="870"/>
      <c r="D1" s="870"/>
      <c r="E1" s="870"/>
      <c r="F1" s="870" t="str">
        <f>'Beviteli oldal'!B10</f>
        <v>14-16-300048</v>
      </c>
      <c r="G1" s="870"/>
      <c r="H1" s="870"/>
      <c r="I1" s="870"/>
      <c r="J1" s="870"/>
      <c r="K1" s="870"/>
    </row>
    <row r="2" spans="1:11" s="94" customFormat="1" ht="15" customHeight="1">
      <c r="A2" s="865" t="s">
        <v>30</v>
      </c>
      <c r="B2" s="865"/>
      <c r="C2" s="865"/>
      <c r="D2" s="865"/>
      <c r="E2" s="865"/>
      <c r="F2" s="865" t="str">
        <f>'Beviteli oldal'!A10</f>
        <v>Cégjegyzék száma:</v>
      </c>
      <c r="G2" s="865"/>
      <c r="H2" s="865"/>
      <c r="I2" s="865"/>
      <c r="J2" s="865"/>
      <c r="K2" s="865"/>
    </row>
    <row r="3" spans="1:11" s="94" customFormat="1" ht="15" customHeight="1">
      <c r="I3" s="95"/>
    </row>
    <row r="4" spans="1:11" s="94" customFormat="1" ht="15" customHeight="1"/>
    <row r="5" spans="1:11" s="94" customFormat="1" ht="15" customHeight="1">
      <c r="A5" s="862" t="s">
        <v>54</v>
      </c>
      <c r="B5" s="862"/>
      <c r="C5" s="862"/>
      <c r="D5" s="862"/>
      <c r="E5" s="863" t="str">
        <f>'Beviteli oldal'!B3</f>
        <v>Balaton-Nagyberek Vizitársulat</v>
      </c>
      <c r="F5" s="863"/>
      <c r="G5" s="863"/>
      <c r="H5" s="863"/>
      <c r="I5" s="863"/>
      <c r="J5" s="863"/>
      <c r="K5" s="863"/>
    </row>
    <row r="6" spans="1:11" s="94" customFormat="1" ht="15" customHeight="1">
      <c r="C6" s="96"/>
    </row>
    <row r="7" spans="1:11" s="94" customFormat="1" ht="15" customHeight="1">
      <c r="A7" s="862" t="s">
        <v>157</v>
      </c>
      <c r="B7" s="862"/>
      <c r="C7" s="862"/>
      <c r="D7" s="862"/>
      <c r="E7" s="863" t="str">
        <f>'Beviteli oldal'!B5</f>
        <v>8713 Kéthely, Sáripuszta 0275 Hrsz.</v>
      </c>
      <c r="F7" s="863"/>
      <c r="G7" s="863"/>
      <c r="H7" s="863"/>
      <c r="I7" s="863"/>
      <c r="J7" s="863"/>
      <c r="K7" s="863"/>
    </row>
    <row r="8" spans="1:11" s="94" customFormat="1" ht="15" customHeight="1"/>
    <row r="9" spans="1:11" s="94" customFormat="1" ht="15" customHeight="1">
      <c r="A9" s="864" t="str">
        <f>'Egyszerűsített éves besz.HU'!C20</f>
        <v>2019.01.01-2019.12.31</v>
      </c>
      <c r="B9" s="864"/>
      <c r="C9" s="864"/>
      <c r="D9" s="864"/>
      <c r="E9" s="864"/>
      <c r="F9" s="864"/>
      <c r="G9" s="864"/>
      <c r="H9" s="864"/>
      <c r="I9" s="864"/>
      <c r="J9" s="864"/>
      <c r="K9" s="864"/>
    </row>
    <row r="10" spans="1:11" s="94" customFormat="1" ht="15" customHeight="1">
      <c r="A10" s="864" t="s">
        <v>399</v>
      </c>
      <c r="B10" s="864"/>
      <c r="C10" s="864"/>
      <c r="D10" s="864"/>
      <c r="E10" s="864"/>
      <c r="F10" s="864"/>
      <c r="G10" s="864"/>
      <c r="H10" s="864"/>
      <c r="I10" s="864"/>
      <c r="J10" s="97"/>
      <c r="K10" s="97"/>
    </row>
    <row r="11" spans="1:11" s="94" customFormat="1" ht="15" customHeight="1">
      <c r="A11" s="864" t="s">
        <v>158</v>
      </c>
      <c r="B11" s="864"/>
      <c r="C11" s="864"/>
      <c r="D11" s="864"/>
      <c r="E11" s="864"/>
      <c r="F11" s="864"/>
      <c r="G11" s="864"/>
      <c r="H11" s="864"/>
      <c r="I11" s="864"/>
      <c r="J11" s="864"/>
      <c r="K11" s="864"/>
    </row>
    <row r="12" spans="1:11" s="94" customFormat="1">
      <c r="A12" s="864"/>
      <c r="B12" s="864"/>
      <c r="C12" s="864"/>
      <c r="D12" s="864"/>
      <c r="E12" s="864"/>
      <c r="F12" s="864"/>
      <c r="G12" s="864"/>
      <c r="H12" s="864"/>
      <c r="I12" s="864"/>
      <c r="J12" s="865"/>
      <c r="K12" s="865"/>
    </row>
    <row r="13" spans="1:11" s="94" customFormat="1" ht="13.5" thickBot="1">
      <c r="A13" s="98" t="s">
        <v>159</v>
      </c>
      <c r="B13" s="866" t="s">
        <v>160</v>
      </c>
      <c r="C13" s="866"/>
      <c r="D13" s="866"/>
      <c r="E13" s="866"/>
      <c r="F13" s="99"/>
      <c r="G13" s="99"/>
      <c r="H13" s="99"/>
      <c r="I13" s="99"/>
      <c r="J13" s="99"/>
      <c r="K13" s="99"/>
    </row>
    <row r="14" spans="1:11" s="94" customFormat="1"/>
    <row r="15" spans="1:11" s="94" customFormat="1" ht="15" customHeight="1">
      <c r="A15" s="106" t="s">
        <v>161</v>
      </c>
      <c r="B15" s="658" t="s">
        <v>1158</v>
      </c>
      <c r="C15" s="658"/>
      <c r="D15" s="658"/>
      <c r="E15" s="658"/>
      <c r="F15" s="658"/>
      <c r="G15" s="658"/>
      <c r="H15" s="658"/>
      <c r="I15" s="658"/>
      <c r="J15" s="658"/>
      <c r="K15" s="100"/>
    </row>
    <row r="16" spans="1:11" s="94" customFormat="1" ht="15" customHeight="1">
      <c r="A16" s="101"/>
      <c r="B16" s="658"/>
      <c r="C16" s="658"/>
      <c r="D16" s="658"/>
      <c r="E16" s="658"/>
      <c r="F16" s="658"/>
      <c r="G16" s="658"/>
      <c r="H16" s="658"/>
      <c r="I16" s="658"/>
      <c r="J16" s="658"/>
      <c r="K16" s="100"/>
    </row>
    <row r="17" spans="1:11" s="94" customFormat="1" ht="15" customHeight="1">
      <c r="A17" s="101"/>
      <c r="B17" s="867"/>
      <c r="C17" s="867"/>
      <c r="D17" s="867"/>
      <c r="E17" s="867"/>
      <c r="F17" s="867"/>
      <c r="G17" s="867"/>
      <c r="H17" s="867"/>
      <c r="I17" s="867"/>
      <c r="J17" s="867"/>
      <c r="K17" s="102"/>
    </row>
    <row r="18" spans="1:11" s="105" customFormat="1" ht="15" customHeight="1">
      <c r="A18" s="106" t="s">
        <v>162</v>
      </c>
      <c r="B18" s="868" t="s">
        <v>163</v>
      </c>
      <c r="C18" s="868"/>
      <c r="D18" s="103"/>
      <c r="E18" s="104"/>
      <c r="F18" s="104"/>
      <c r="G18" s="104"/>
      <c r="H18" s="104"/>
      <c r="I18" s="104"/>
      <c r="J18" s="104"/>
      <c r="K18" s="104"/>
    </row>
    <row r="19" spans="1:11" s="105" customFormat="1" ht="15" customHeight="1">
      <c r="A19" s="106"/>
      <c r="B19" s="859" t="s">
        <v>164</v>
      </c>
      <c r="C19" s="859"/>
      <c r="D19" s="859" t="s">
        <v>1124</v>
      </c>
      <c r="E19" s="859"/>
      <c r="F19" s="859"/>
      <c r="G19" s="104"/>
      <c r="H19" s="104"/>
      <c r="I19" s="104"/>
      <c r="J19" s="104"/>
      <c r="K19" s="104"/>
    </row>
    <row r="20" spans="1:11" s="94" customFormat="1" ht="15" customHeight="1">
      <c r="A20" s="101"/>
      <c r="B20" s="102"/>
      <c r="C20" s="102"/>
      <c r="D20" s="102"/>
      <c r="E20" s="102"/>
      <c r="F20" s="102"/>
      <c r="G20" s="102"/>
      <c r="H20" s="102"/>
      <c r="I20" s="102"/>
      <c r="J20" s="102"/>
      <c r="K20" s="102"/>
    </row>
    <row r="21" spans="1:11" s="105" customFormat="1" ht="15" customHeight="1">
      <c r="A21" s="106" t="s">
        <v>165</v>
      </c>
      <c r="B21" s="859" t="s">
        <v>166</v>
      </c>
      <c r="C21" s="859"/>
      <c r="D21" s="859" t="str">
        <f>E7</f>
        <v>8713 Kéthely, Sáripuszta 0275 Hrsz.</v>
      </c>
      <c r="E21" s="859"/>
      <c r="F21" s="859"/>
      <c r="G21" s="859"/>
      <c r="H21" s="859"/>
      <c r="I21" s="104"/>
      <c r="J21" s="104"/>
      <c r="K21" s="104"/>
    </row>
    <row r="22" spans="1:11" s="94" customFormat="1" ht="15" customHeight="1">
      <c r="A22" s="101"/>
      <c r="B22" s="658"/>
      <c r="C22" s="658"/>
      <c r="D22" s="658"/>
      <c r="E22" s="658"/>
      <c r="F22" s="658"/>
      <c r="G22" s="658"/>
      <c r="H22" s="658"/>
      <c r="I22" s="658"/>
      <c r="J22" s="658"/>
      <c r="K22" s="658"/>
    </row>
    <row r="23" spans="1:11" s="94" customFormat="1" ht="15" customHeight="1">
      <c r="A23" s="101"/>
      <c r="B23" s="102"/>
      <c r="C23" s="102"/>
      <c r="D23" s="102"/>
      <c r="E23" s="102"/>
      <c r="F23" s="102"/>
      <c r="G23" s="102"/>
      <c r="H23" s="102"/>
      <c r="I23" s="102"/>
      <c r="J23" s="102"/>
      <c r="K23" s="102"/>
    </row>
    <row r="24" spans="1:11" s="94" customFormat="1" ht="15" customHeight="1">
      <c r="A24" s="101"/>
      <c r="B24" s="102"/>
      <c r="C24" s="102"/>
      <c r="D24" s="102"/>
      <c r="E24" s="102"/>
      <c r="F24" s="102"/>
      <c r="G24" s="102"/>
      <c r="H24" s="102"/>
      <c r="I24" s="102"/>
      <c r="J24" s="102"/>
      <c r="K24" s="102"/>
    </row>
    <row r="25" spans="1:11" s="94" customFormat="1" ht="15" customHeight="1">
      <c r="A25" s="106" t="s">
        <v>168</v>
      </c>
      <c r="B25" s="855" t="s">
        <v>169</v>
      </c>
      <c r="C25" s="855"/>
      <c r="D25" s="855"/>
      <c r="E25" s="855"/>
      <c r="F25" s="855"/>
      <c r="G25" s="855"/>
      <c r="H25" s="855"/>
      <c r="I25" s="855"/>
      <c r="J25" s="855"/>
      <c r="K25" s="855"/>
    </row>
    <row r="26" spans="1:11" s="94" customFormat="1" ht="15" customHeight="1">
      <c r="A26" s="101"/>
      <c r="B26" s="102"/>
      <c r="C26" s="102"/>
      <c r="D26" s="102"/>
      <c r="E26" s="102"/>
      <c r="F26" s="102"/>
      <c r="G26" s="102"/>
      <c r="H26" s="102"/>
      <c r="I26" s="102"/>
      <c r="J26" s="102"/>
      <c r="K26" s="102"/>
    </row>
    <row r="27" spans="1:11" s="94" customFormat="1" ht="26.25" customHeight="1">
      <c r="A27" s="101"/>
      <c r="B27" s="858" t="s">
        <v>1128</v>
      </c>
      <c r="C27" s="858"/>
      <c r="D27" s="860"/>
      <c r="E27" s="861"/>
      <c r="F27" s="104"/>
      <c r="G27" s="104"/>
      <c r="H27" s="104"/>
      <c r="I27" s="104"/>
      <c r="J27" s="104"/>
      <c r="K27" s="104"/>
    </row>
    <row r="28" spans="1:11" s="94" customFormat="1" ht="15" customHeight="1">
      <c r="A28" s="101"/>
      <c r="B28" s="858" t="s">
        <v>1125</v>
      </c>
      <c r="C28" s="858"/>
      <c r="D28" s="116"/>
      <c r="E28" s="104"/>
      <c r="F28" s="104"/>
      <c r="G28" s="104"/>
      <c r="H28" s="104"/>
      <c r="I28" s="104"/>
      <c r="J28" s="104"/>
      <c r="K28" s="104"/>
    </row>
    <row r="29" spans="1:11" s="94" customFormat="1" ht="15" customHeight="1">
      <c r="A29" s="101"/>
      <c r="B29" s="858" t="s">
        <v>170</v>
      </c>
      <c r="C29" s="858"/>
      <c r="D29" s="116" t="s">
        <v>1126</v>
      </c>
      <c r="E29" s="104"/>
      <c r="F29" s="104"/>
      <c r="G29" s="104"/>
      <c r="H29" s="104"/>
      <c r="I29" s="104"/>
      <c r="J29" s="104"/>
      <c r="K29" s="104"/>
    </row>
    <row r="30" spans="1:11" s="94" customFormat="1" ht="15" customHeight="1">
      <c r="A30" s="101"/>
      <c r="B30" s="117"/>
      <c r="C30" s="102"/>
      <c r="D30" s="102"/>
      <c r="E30" s="102"/>
      <c r="F30" s="102"/>
      <c r="G30" s="102"/>
      <c r="H30" s="102"/>
      <c r="I30" s="102"/>
      <c r="J30" s="102"/>
      <c r="K30" s="102"/>
    </row>
    <row r="31" spans="1:11" s="94" customFormat="1" ht="15" customHeight="1">
      <c r="A31" s="101"/>
      <c r="B31" s="858" t="s">
        <v>1129</v>
      </c>
      <c r="C31" s="858"/>
      <c r="D31" s="859"/>
      <c r="E31" s="859"/>
      <c r="F31" s="104"/>
      <c r="G31" s="104"/>
      <c r="H31" s="104"/>
      <c r="I31" s="104"/>
      <c r="J31" s="104"/>
      <c r="K31" s="104"/>
    </row>
    <row r="32" spans="1:11" s="94" customFormat="1" ht="15" customHeight="1">
      <c r="A32" s="101"/>
      <c r="B32" s="858" t="s">
        <v>1127</v>
      </c>
      <c r="C32" s="858"/>
      <c r="D32" s="116"/>
      <c r="E32" s="104"/>
      <c r="F32" s="104"/>
      <c r="G32" s="104"/>
      <c r="H32" s="104"/>
      <c r="I32" s="104"/>
      <c r="J32" s="104"/>
      <c r="K32" s="104"/>
    </row>
    <row r="33" spans="1:11" s="94" customFormat="1" ht="15" customHeight="1">
      <c r="A33" s="101"/>
      <c r="B33" s="858" t="s">
        <v>170</v>
      </c>
      <c r="C33" s="858"/>
      <c r="D33" s="657" t="s">
        <v>1126</v>
      </c>
      <c r="E33" s="104"/>
      <c r="F33" s="104"/>
      <c r="G33" s="104"/>
      <c r="H33" s="104"/>
      <c r="I33" s="104"/>
      <c r="J33" s="104"/>
      <c r="K33" s="104"/>
    </row>
    <row r="34" spans="1:11" s="94" customFormat="1" ht="15" customHeight="1">
      <c r="A34" s="101"/>
      <c r="B34" s="102"/>
      <c r="C34" s="102"/>
      <c r="D34" s="102"/>
      <c r="E34" s="102"/>
      <c r="F34" s="102"/>
      <c r="G34" s="102"/>
      <c r="H34" s="102"/>
      <c r="I34" s="102"/>
      <c r="J34" s="102"/>
      <c r="K34" s="102"/>
    </row>
    <row r="35" spans="1:11" s="94" customFormat="1" ht="15" customHeight="1">
      <c r="A35" s="101"/>
      <c r="B35" s="102"/>
      <c r="C35" s="102"/>
      <c r="D35" s="102"/>
      <c r="E35" s="102"/>
      <c r="F35" s="102"/>
      <c r="G35" s="102"/>
      <c r="H35" s="102"/>
      <c r="I35" s="102"/>
      <c r="J35" s="102"/>
      <c r="K35" s="102"/>
    </row>
    <row r="36" spans="1:11" s="94" customFormat="1" ht="15" customHeight="1">
      <c r="A36" s="106" t="s">
        <v>171</v>
      </c>
      <c r="B36" s="857" t="s">
        <v>172</v>
      </c>
      <c r="C36" s="857"/>
      <c r="D36" s="857"/>
      <c r="E36" s="857"/>
      <c r="F36" s="857"/>
      <c r="G36" s="857"/>
      <c r="H36" s="857"/>
      <c r="I36" s="857"/>
      <c r="J36" s="857"/>
      <c r="K36" s="857"/>
    </row>
    <row r="37" spans="1:11" s="94" customFormat="1" ht="15" customHeight="1">
      <c r="A37" s="101"/>
      <c r="B37" s="111"/>
      <c r="C37" s="111"/>
      <c r="D37" s="111"/>
      <c r="E37" s="111"/>
      <c r="F37" s="111"/>
      <c r="G37" s="111"/>
      <c r="H37" s="111"/>
      <c r="I37" s="111"/>
      <c r="J37" s="111"/>
      <c r="K37" s="111"/>
    </row>
    <row r="38" spans="1:11" s="105" customFormat="1" ht="15" customHeight="1">
      <c r="A38" s="106"/>
      <c r="B38" s="469" t="s">
        <v>1130</v>
      </c>
      <c r="C38" s="470" t="s">
        <v>1131</v>
      </c>
      <c r="D38" s="470"/>
      <c r="E38" s="470"/>
      <c r="F38" s="470"/>
      <c r="G38" s="471" t="s">
        <v>174</v>
      </c>
      <c r="H38" s="472"/>
      <c r="I38" s="470"/>
      <c r="J38" s="470"/>
      <c r="K38" s="470"/>
    </row>
    <row r="39" spans="1:11" s="105" customFormat="1" ht="15" customHeight="1">
      <c r="A39" s="106"/>
      <c r="B39" s="473" t="s">
        <v>1132</v>
      </c>
      <c r="C39" s="470" t="s">
        <v>1133</v>
      </c>
      <c r="D39" s="470"/>
      <c r="E39" s="470"/>
      <c r="F39" s="470"/>
      <c r="G39" s="470"/>
      <c r="H39" s="470"/>
      <c r="I39" s="470"/>
      <c r="J39" s="470"/>
      <c r="K39" s="470"/>
    </row>
    <row r="40" spans="1:11" s="105" customFormat="1" ht="15" customHeight="1">
      <c r="A40" s="106"/>
      <c r="B40" s="473" t="s">
        <v>1134</v>
      </c>
      <c r="C40" s="599" t="s">
        <v>1135</v>
      </c>
      <c r="D40" s="470"/>
      <c r="E40" s="470"/>
      <c r="F40" s="470"/>
      <c r="G40" s="470"/>
      <c r="H40" s="470"/>
      <c r="I40" s="470"/>
      <c r="J40" s="470"/>
      <c r="K40" s="470"/>
    </row>
    <row r="41" spans="1:11" s="105" customFormat="1" ht="15" customHeight="1">
      <c r="A41" s="106"/>
      <c r="B41" s="473" t="s">
        <v>1136</v>
      </c>
      <c r="C41" s="470" t="s">
        <v>1137</v>
      </c>
      <c r="D41" s="470"/>
      <c r="E41" s="470"/>
      <c r="F41" s="470"/>
      <c r="G41" s="470"/>
      <c r="H41" s="471"/>
      <c r="I41" s="470"/>
      <c r="J41" s="470"/>
      <c r="K41" s="470"/>
    </row>
    <row r="42" spans="1:11" s="105" customFormat="1" ht="15" customHeight="1">
      <c r="A42" s="106"/>
      <c r="B42" s="116"/>
      <c r="C42" s="116"/>
      <c r="D42" s="116"/>
      <c r="E42" s="116"/>
      <c r="F42" s="116"/>
      <c r="G42" s="116"/>
      <c r="H42" s="116"/>
      <c r="I42" s="116"/>
      <c r="J42" s="116"/>
      <c r="K42" s="116"/>
    </row>
    <row r="43" spans="1:11" s="94" customFormat="1">
      <c r="A43" s="101"/>
      <c r="B43" s="658" t="s">
        <v>1168</v>
      </c>
      <c r="C43" s="658"/>
      <c r="D43" s="658"/>
      <c r="E43" s="658"/>
      <c r="F43" s="658"/>
      <c r="G43" s="658"/>
      <c r="H43" s="658"/>
      <c r="I43" s="658"/>
      <c r="J43" s="658"/>
      <c r="K43" s="658"/>
    </row>
    <row r="44" spans="1:11" s="94" customFormat="1">
      <c r="A44" s="101"/>
      <c r="B44" s="658" t="s">
        <v>1169</v>
      </c>
      <c r="C44" s="658"/>
      <c r="D44" s="658"/>
      <c r="E44" s="658"/>
      <c r="F44" s="658"/>
      <c r="G44" s="658"/>
      <c r="H44" s="658"/>
      <c r="I44" s="658"/>
      <c r="J44" s="658"/>
      <c r="K44" s="658"/>
    </row>
    <row r="45" spans="1:11" s="94" customFormat="1">
      <c r="A45" s="101"/>
      <c r="B45" s="658" t="s">
        <v>1170</v>
      </c>
      <c r="C45" s="658"/>
      <c r="D45" s="658"/>
      <c r="E45" s="658"/>
      <c r="F45" s="658"/>
      <c r="G45" s="658"/>
      <c r="H45" s="658"/>
      <c r="I45" s="658"/>
      <c r="J45" s="658"/>
      <c r="K45" s="658"/>
    </row>
    <row r="46" spans="1:11" s="94" customFormat="1">
      <c r="A46" s="101"/>
      <c r="B46" s="658" t="s">
        <v>1171</v>
      </c>
      <c r="C46" s="658"/>
      <c r="D46" s="658"/>
      <c r="E46" s="658"/>
      <c r="F46" s="658"/>
      <c r="G46" s="658"/>
      <c r="H46" s="658"/>
      <c r="I46" s="658"/>
      <c r="J46" s="658"/>
      <c r="K46" s="658"/>
    </row>
    <row r="47" spans="1:11" s="94" customFormat="1" ht="15" customHeight="1">
      <c r="A47" s="106" t="s">
        <v>180</v>
      </c>
      <c r="B47" s="658" t="s">
        <v>181</v>
      </c>
      <c r="C47" s="658"/>
      <c r="D47" s="658"/>
      <c r="E47" s="658"/>
      <c r="F47" s="658"/>
      <c r="G47" s="658"/>
      <c r="H47" s="658"/>
      <c r="I47" s="658"/>
      <c r="J47" s="658"/>
      <c r="K47" s="658"/>
    </row>
    <row r="48" spans="1:11" s="94" customFormat="1">
      <c r="A48" s="101"/>
      <c r="B48" s="102"/>
      <c r="C48" s="102"/>
      <c r="D48" s="102"/>
      <c r="E48" s="102"/>
      <c r="F48" s="102"/>
      <c r="G48" s="102"/>
      <c r="H48" s="102"/>
      <c r="I48" s="102"/>
      <c r="J48" s="102"/>
      <c r="K48" s="102"/>
    </row>
    <row r="49" spans="1:12" s="94" customFormat="1" ht="25.5" customHeight="1">
      <c r="A49" s="101"/>
      <c r="B49" s="658" t="s">
        <v>182</v>
      </c>
      <c r="C49" s="658"/>
      <c r="D49" s="658"/>
      <c r="E49" s="658"/>
      <c r="F49" s="658"/>
      <c r="G49" s="658"/>
      <c r="H49" s="658"/>
      <c r="I49" s="658"/>
      <c r="J49" s="658"/>
      <c r="K49" s="658"/>
    </row>
    <row r="50" spans="1:12" s="94" customFormat="1" ht="58.5" customHeight="1">
      <c r="A50" s="101"/>
      <c r="B50" s="658" t="s">
        <v>1160</v>
      </c>
      <c r="C50" s="658"/>
      <c r="D50" s="658"/>
      <c r="E50" s="658"/>
      <c r="F50" s="658"/>
      <c r="G50" s="658"/>
      <c r="H50" s="658"/>
      <c r="I50" s="658"/>
      <c r="J50" s="658"/>
      <c r="K50" s="658"/>
    </row>
    <row r="51" spans="1:12" s="94" customFormat="1" ht="22.5" customHeight="1">
      <c r="A51" s="101"/>
      <c r="B51" s="658" t="s">
        <v>1161</v>
      </c>
      <c r="C51" s="658"/>
      <c r="D51" s="658"/>
      <c r="E51" s="658"/>
      <c r="F51" s="658"/>
      <c r="G51" s="658"/>
      <c r="H51" s="658"/>
      <c r="I51" s="658"/>
      <c r="J51" s="658"/>
      <c r="K51" s="658"/>
    </row>
    <row r="52" spans="1:12" s="94" customFormat="1">
      <c r="A52" s="101"/>
      <c r="B52" s="658" t="s">
        <v>1162</v>
      </c>
      <c r="C52" s="658"/>
      <c r="D52" s="658"/>
      <c r="E52" s="658"/>
      <c r="F52" s="658"/>
      <c r="G52" s="658"/>
      <c r="H52" s="658"/>
      <c r="I52" s="658"/>
      <c r="J52" s="658"/>
      <c r="K52" s="658"/>
    </row>
    <row r="53" spans="1:12" s="94" customFormat="1">
      <c r="A53" s="101"/>
      <c r="B53" s="658" t="s">
        <v>1163</v>
      </c>
      <c r="C53" s="658"/>
      <c r="D53" s="658"/>
      <c r="E53" s="658"/>
      <c r="F53" s="658"/>
      <c r="G53" s="658"/>
      <c r="H53" s="658"/>
      <c r="I53" s="658"/>
      <c r="J53" s="658"/>
      <c r="K53" s="658"/>
    </row>
    <row r="54" spans="1:12" s="94" customFormat="1">
      <c r="A54" s="101"/>
      <c r="B54" s="658" t="s">
        <v>1164</v>
      </c>
      <c r="C54" s="658"/>
      <c r="D54" s="658"/>
      <c r="E54" s="658"/>
      <c r="F54" s="658"/>
      <c r="G54" s="658"/>
      <c r="H54" s="658"/>
      <c r="I54" s="658"/>
      <c r="J54" s="658"/>
      <c r="K54" s="658"/>
    </row>
    <row r="55" spans="1:12" s="94" customFormat="1">
      <c r="A55" s="101"/>
      <c r="B55" s="658" t="s">
        <v>1165</v>
      </c>
      <c r="C55" s="658"/>
      <c r="D55" s="658"/>
      <c r="E55" s="658"/>
      <c r="F55" s="658"/>
      <c r="G55" s="658"/>
      <c r="H55" s="658"/>
      <c r="I55" s="658"/>
      <c r="J55" s="658"/>
      <c r="K55" s="658"/>
    </row>
    <row r="56" spans="1:12" s="94" customFormat="1">
      <c r="A56" s="101"/>
      <c r="B56" s="658" t="s">
        <v>1166</v>
      </c>
      <c r="C56" s="658"/>
      <c r="D56" s="658"/>
      <c r="E56" s="658"/>
      <c r="F56" s="658"/>
      <c r="G56" s="658"/>
      <c r="H56" s="658"/>
      <c r="I56" s="658"/>
      <c r="J56" s="658"/>
      <c r="K56" s="658"/>
    </row>
    <row r="57" spans="1:12" s="105" customFormat="1" ht="15" customHeight="1">
      <c r="A57" s="106"/>
      <c r="B57" s="132"/>
      <c r="C57" s="132"/>
      <c r="D57" s="132"/>
      <c r="E57" s="132"/>
      <c r="F57" s="132"/>
      <c r="G57" s="132"/>
      <c r="H57" s="132"/>
      <c r="I57" s="132"/>
      <c r="J57" s="132"/>
      <c r="K57" s="132"/>
      <c r="L57" s="132"/>
    </row>
    <row r="58" spans="1:12" s="94" customFormat="1" ht="15" customHeight="1">
      <c r="A58" s="101">
        <v>8</v>
      </c>
      <c r="B58" s="133" t="s">
        <v>185</v>
      </c>
      <c r="C58" s="107"/>
      <c r="D58" s="107"/>
      <c r="E58" s="107"/>
      <c r="F58" s="102"/>
      <c r="G58" s="102"/>
      <c r="H58" s="102"/>
      <c r="I58" s="102"/>
      <c r="J58" s="102"/>
      <c r="K58" s="102"/>
    </row>
    <row r="59" spans="1:12" s="94" customFormat="1" ht="15" customHeight="1">
      <c r="A59" s="101"/>
      <c r="B59" s="134"/>
      <c r="C59" s="102"/>
      <c r="D59" s="102"/>
      <c r="E59" s="102"/>
      <c r="F59" s="102"/>
      <c r="G59" s="102"/>
      <c r="H59" s="102"/>
      <c r="I59" s="102"/>
      <c r="J59" s="102"/>
      <c r="K59" s="102"/>
    </row>
    <row r="60" spans="1:12" s="94" customFormat="1" ht="15" customHeight="1">
      <c r="A60" s="106">
        <v>9</v>
      </c>
      <c r="B60" s="855" t="s">
        <v>187</v>
      </c>
      <c r="C60" s="855"/>
      <c r="D60" s="855"/>
      <c r="E60" s="855"/>
      <c r="F60" s="855"/>
      <c r="G60" s="855"/>
      <c r="H60" s="855"/>
      <c r="I60" s="855"/>
      <c r="J60" s="855"/>
      <c r="K60" s="855"/>
      <c r="L60" s="855"/>
    </row>
    <row r="61" spans="1:12" s="94" customFormat="1" ht="15" customHeight="1">
      <c r="A61" s="101"/>
      <c r="B61" s="104"/>
      <c r="C61" s="104"/>
      <c r="D61" s="104"/>
      <c r="E61" s="104"/>
      <c r="F61" s="104"/>
      <c r="G61" s="104"/>
      <c r="H61" s="104"/>
      <c r="I61" s="104"/>
      <c r="J61" s="104"/>
      <c r="K61" s="104"/>
      <c r="L61" s="104"/>
    </row>
    <row r="62" spans="1:12" s="94" customFormat="1">
      <c r="A62" s="101"/>
      <c r="B62" s="658" t="s">
        <v>1167</v>
      </c>
      <c r="C62" s="658"/>
      <c r="D62" s="658"/>
      <c r="E62" s="658"/>
      <c r="F62" s="658"/>
      <c r="G62" s="658"/>
      <c r="H62" s="658"/>
      <c r="I62" s="658"/>
      <c r="J62" s="658"/>
      <c r="K62" s="658"/>
    </row>
    <row r="63" spans="1:12" s="94" customFormat="1">
      <c r="A63" s="101"/>
      <c r="B63" s="658" t="s">
        <v>1159</v>
      </c>
      <c r="C63" s="658"/>
      <c r="D63" s="658"/>
      <c r="E63" s="658"/>
      <c r="F63" s="658"/>
      <c r="G63" s="658"/>
      <c r="H63" s="658"/>
      <c r="I63" s="658"/>
      <c r="J63" s="658"/>
      <c r="K63" s="658"/>
    </row>
    <row r="64" spans="1:12" s="94" customFormat="1" ht="15" customHeight="1">
      <c r="A64" s="101"/>
      <c r="B64" s="129"/>
      <c r="C64" s="135"/>
      <c r="D64" s="132"/>
      <c r="E64" s="132"/>
      <c r="F64" s="132"/>
      <c r="G64" s="132"/>
      <c r="H64" s="132"/>
      <c r="I64" s="132"/>
      <c r="J64" s="132"/>
      <c r="K64" s="132"/>
      <c r="L64" s="132"/>
    </row>
    <row r="65" spans="1:12" s="94" customFormat="1" ht="14.25" customHeight="1">
      <c r="A65" s="101"/>
      <c r="B65" s="132"/>
      <c r="C65" s="132"/>
      <c r="D65" s="132"/>
      <c r="E65" s="132"/>
      <c r="F65" s="132"/>
      <c r="G65" s="132"/>
      <c r="H65" s="132"/>
      <c r="I65" s="132"/>
      <c r="J65" s="132"/>
      <c r="K65" s="132"/>
      <c r="L65" s="132"/>
    </row>
    <row r="66" spans="1:12" s="94" customFormat="1" ht="12.75">
      <c r="A66" s="98" t="s">
        <v>190</v>
      </c>
      <c r="B66" s="856" t="s">
        <v>191</v>
      </c>
      <c r="C66" s="856"/>
      <c r="D66" s="856"/>
      <c r="E66" s="856"/>
      <c r="F66" s="856"/>
      <c r="G66" s="856"/>
      <c r="H66" s="856"/>
      <c r="I66" s="856"/>
      <c r="J66" s="856"/>
      <c r="K66" s="856"/>
    </row>
    <row r="67" spans="1:12" s="94" customFormat="1" ht="9" customHeight="1"/>
    <row r="68" spans="1:12" s="139" customFormat="1" ht="13.5" thickBot="1">
      <c r="A68" s="136" t="s">
        <v>0</v>
      </c>
      <c r="B68" s="137" t="s">
        <v>192</v>
      </c>
      <c r="C68" s="137"/>
      <c r="D68" s="137"/>
      <c r="E68" s="138"/>
      <c r="F68" s="138"/>
      <c r="G68" s="138"/>
      <c r="H68" s="138"/>
      <c r="I68" s="138"/>
    </row>
    <row r="69" spans="1:12" s="139" customFormat="1">
      <c r="A69" s="140"/>
      <c r="B69" s="141"/>
      <c r="C69" s="141"/>
      <c r="D69" s="141"/>
      <c r="E69" s="141"/>
      <c r="F69" s="141"/>
      <c r="G69" s="141"/>
      <c r="H69" s="141"/>
      <c r="I69" s="141"/>
      <c r="J69" s="141"/>
      <c r="K69" s="141"/>
    </row>
    <row r="70" spans="1:12" s="94" customFormat="1" ht="43.15" customHeight="1">
      <c r="A70" s="101"/>
      <c r="B70" s="658" t="s">
        <v>193</v>
      </c>
      <c r="C70" s="658"/>
      <c r="D70" s="658"/>
      <c r="E70" s="658"/>
      <c r="F70" s="658"/>
      <c r="G70" s="658"/>
      <c r="H70" s="658"/>
      <c r="I70" s="658"/>
      <c r="J70" s="658"/>
      <c r="K70" s="142"/>
    </row>
    <row r="71" spans="1:12" s="94" customFormat="1" ht="27.75" customHeight="1">
      <c r="B71" s="143" t="s">
        <v>194</v>
      </c>
      <c r="C71" s="95"/>
    </row>
    <row r="72" spans="1:12" s="94" customFormat="1" ht="18" customHeight="1">
      <c r="A72" s="106" t="s">
        <v>161</v>
      </c>
      <c r="B72" s="742" t="s">
        <v>195</v>
      </c>
      <c r="C72" s="742"/>
      <c r="D72" s="742"/>
      <c r="E72" s="742"/>
      <c r="F72" s="742"/>
      <c r="G72" s="742"/>
      <c r="H72" s="742"/>
      <c r="I72" s="742"/>
      <c r="J72" s="742"/>
      <c r="K72" s="742"/>
    </row>
    <row r="73" spans="1:12" s="94" customFormat="1" ht="12" customHeight="1">
      <c r="A73" s="106"/>
      <c r="B73" s="102"/>
      <c r="C73" s="102"/>
      <c r="D73" s="102"/>
      <c r="E73" s="102"/>
      <c r="F73" s="102"/>
      <c r="G73" s="102"/>
      <c r="H73" s="102"/>
      <c r="I73" s="102"/>
      <c r="J73" s="102"/>
      <c r="K73" s="102"/>
    </row>
    <row r="74" spans="1:12" s="94" customFormat="1">
      <c r="A74" s="106" t="s">
        <v>162</v>
      </c>
      <c r="B74" s="658" t="s">
        <v>196</v>
      </c>
      <c r="C74" s="658"/>
      <c r="D74" s="658"/>
      <c r="E74" s="658"/>
      <c r="F74" s="658"/>
      <c r="G74" s="658"/>
      <c r="H74" s="658"/>
      <c r="I74" s="658"/>
      <c r="J74" s="658"/>
      <c r="K74" s="658"/>
    </row>
    <row r="75" spans="1:12" s="94" customFormat="1" ht="10.5" customHeight="1">
      <c r="A75" s="106"/>
      <c r="B75" s="102"/>
      <c r="C75" s="102"/>
      <c r="D75" s="102"/>
      <c r="E75" s="102"/>
      <c r="F75" s="102"/>
      <c r="G75" s="102"/>
      <c r="H75" s="102"/>
      <c r="I75" s="102"/>
      <c r="J75" s="102"/>
      <c r="K75" s="102"/>
    </row>
    <row r="76" spans="1:12" s="94" customFormat="1">
      <c r="A76" s="105"/>
    </row>
    <row r="77" spans="1:12" s="94" customFormat="1" ht="26.25" customHeight="1">
      <c r="A77" s="150" t="s">
        <v>165</v>
      </c>
      <c r="B77" s="658" t="s">
        <v>1138</v>
      </c>
      <c r="C77" s="658"/>
      <c r="D77" s="658"/>
      <c r="E77" s="658"/>
      <c r="F77" s="658"/>
      <c r="G77" s="658"/>
      <c r="H77" s="658"/>
      <c r="I77" s="658"/>
      <c r="J77" s="658"/>
      <c r="K77" s="142"/>
    </row>
    <row r="78" spans="1:12" s="94" customFormat="1">
      <c r="A78" s="150"/>
      <c r="B78" s="102"/>
      <c r="C78" s="102"/>
      <c r="D78" s="102"/>
      <c r="E78" s="102"/>
      <c r="F78" s="102"/>
      <c r="G78" s="102"/>
      <c r="H78" s="102"/>
      <c r="I78" s="102"/>
      <c r="J78" s="102"/>
      <c r="K78" s="102"/>
    </row>
    <row r="79" spans="1:12" s="94" customFormat="1" ht="57.75" customHeight="1">
      <c r="A79" s="150" t="s">
        <v>167</v>
      </c>
      <c r="B79" s="658" t="s">
        <v>197</v>
      </c>
      <c r="C79" s="658"/>
      <c r="D79" s="658"/>
      <c r="E79" s="658"/>
      <c r="F79" s="658"/>
      <c r="G79" s="658"/>
      <c r="H79" s="658"/>
      <c r="I79" s="658"/>
      <c r="J79" s="658"/>
      <c r="K79" s="142"/>
    </row>
    <row r="80" spans="1:12" s="94" customFormat="1" ht="12.75">
      <c r="A80" s="371"/>
      <c r="B80" s="146" t="s">
        <v>198</v>
      </c>
    </row>
    <row r="81" spans="1:11" s="94" customFormat="1">
      <c r="A81" s="150"/>
      <c r="B81" s="102"/>
      <c r="C81" s="102"/>
      <c r="D81" s="102"/>
      <c r="E81" s="102"/>
      <c r="F81" s="102"/>
      <c r="G81" s="102"/>
      <c r="H81" s="102"/>
      <c r="I81" s="102"/>
      <c r="J81" s="102"/>
      <c r="K81" s="102"/>
    </row>
    <row r="82" spans="1:11" s="94" customFormat="1" ht="42" customHeight="1">
      <c r="A82" s="150" t="s">
        <v>168</v>
      </c>
      <c r="B82" s="850" t="s">
        <v>199</v>
      </c>
      <c r="C82" s="850"/>
      <c r="D82" s="850"/>
      <c r="E82" s="850"/>
      <c r="F82" s="850"/>
      <c r="G82" s="850"/>
      <c r="H82" s="850"/>
      <c r="I82" s="850"/>
      <c r="J82" s="850"/>
      <c r="K82" s="142"/>
    </row>
    <row r="83" spans="1:11" s="94" customFormat="1" ht="27.75" customHeight="1">
      <c r="A83" s="150"/>
      <c r="B83" s="143" t="s">
        <v>200</v>
      </c>
      <c r="C83" s="147"/>
      <c r="D83" s="147"/>
      <c r="E83" s="102"/>
      <c r="F83" s="102"/>
      <c r="G83" s="102"/>
      <c r="H83" s="102"/>
      <c r="I83" s="102"/>
      <c r="J83" s="102"/>
      <c r="K83" s="102"/>
    </row>
    <row r="84" spans="1:11" s="94" customFormat="1" ht="42" customHeight="1">
      <c r="A84" s="150" t="s">
        <v>171</v>
      </c>
      <c r="B84" s="658" t="s">
        <v>201</v>
      </c>
      <c r="C84" s="658"/>
      <c r="D84" s="658"/>
      <c r="E84" s="658"/>
      <c r="F84" s="658"/>
      <c r="G84" s="658"/>
      <c r="H84" s="658"/>
      <c r="I84" s="658"/>
      <c r="J84" s="658"/>
      <c r="K84" s="142"/>
    </row>
    <row r="85" spans="1:11" s="94" customFormat="1" ht="23.25" customHeight="1">
      <c r="A85" s="150"/>
      <c r="B85" s="143" t="s">
        <v>202</v>
      </c>
      <c r="C85" s="147"/>
      <c r="D85" s="147"/>
      <c r="E85" s="102"/>
      <c r="F85" s="102"/>
      <c r="G85" s="102"/>
      <c r="H85" s="102"/>
      <c r="I85" s="102"/>
      <c r="J85" s="102"/>
      <c r="K85" s="102"/>
    </row>
    <row r="86" spans="1:11" s="94" customFormat="1" ht="19.5" customHeight="1">
      <c r="A86" s="150" t="s">
        <v>180</v>
      </c>
      <c r="B86" s="850" t="s">
        <v>203</v>
      </c>
      <c r="C86" s="850"/>
      <c r="D86" s="850"/>
      <c r="E86" s="850"/>
      <c r="F86" s="850"/>
      <c r="G86" s="850"/>
      <c r="H86" s="850"/>
      <c r="I86" s="850"/>
      <c r="J86" s="850"/>
      <c r="K86" s="142"/>
    </row>
    <row r="87" spans="1:11" s="94" customFormat="1">
      <c r="A87" s="150"/>
      <c r="C87" s="102"/>
      <c r="D87" s="102"/>
      <c r="E87" s="102"/>
      <c r="F87" s="102"/>
      <c r="G87" s="102"/>
      <c r="H87" s="102"/>
      <c r="I87" s="102"/>
      <c r="J87" s="102"/>
      <c r="K87" s="102"/>
    </row>
    <row r="88" spans="1:11" s="94" customFormat="1">
      <c r="A88" s="105"/>
      <c r="B88" s="148" t="s">
        <v>204</v>
      </c>
      <c r="C88" s="149"/>
      <c r="D88" s="149"/>
      <c r="E88" s="149"/>
      <c r="F88" s="149"/>
      <c r="G88" s="149"/>
      <c r="H88" s="149"/>
      <c r="I88" s="149"/>
      <c r="J88" s="149"/>
      <c r="K88" s="149"/>
    </row>
    <row r="89" spans="1:11" s="94" customFormat="1" ht="40.5" customHeight="1">
      <c r="A89" s="150" t="s">
        <v>183</v>
      </c>
      <c r="B89" s="658" t="s">
        <v>205</v>
      </c>
      <c r="C89" s="658"/>
      <c r="D89" s="658"/>
      <c r="E89" s="658"/>
      <c r="F89" s="658"/>
      <c r="G89" s="658"/>
      <c r="H89" s="658"/>
      <c r="I89" s="658"/>
      <c r="J89" s="658"/>
      <c r="K89" s="142"/>
    </row>
    <row r="90" spans="1:11" s="94" customFormat="1" ht="37.5" customHeight="1">
      <c r="A90" s="150"/>
      <c r="B90" s="658" t="s">
        <v>206</v>
      </c>
      <c r="C90" s="658"/>
      <c r="D90" s="658"/>
      <c r="E90" s="658"/>
      <c r="F90" s="658"/>
      <c r="G90" s="658"/>
      <c r="H90" s="658"/>
      <c r="I90" s="658"/>
      <c r="J90" s="658"/>
      <c r="K90" s="142"/>
    </row>
    <row r="91" spans="1:11" s="94" customFormat="1" ht="23.45" customHeight="1">
      <c r="B91" s="101" t="s">
        <v>207</v>
      </c>
      <c r="C91" s="658" t="s">
        <v>208</v>
      </c>
      <c r="D91" s="658"/>
      <c r="E91" s="658"/>
      <c r="F91" s="658"/>
      <c r="G91" s="658"/>
      <c r="H91" s="658"/>
      <c r="I91" s="658"/>
      <c r="J91" s="658"/>
      <c r="K91" s="100"/>
    </row>
    <row r="92" spans="1:11" s="94" customFormat="1" ht="13.5" customHeight="1">
      <c r="B92" s="101" t="s">
        <v>207</v>
      </c>
      <c r="C92" s="658" t="s">
        <v>209</v>
      </c>
      <c r="D92" s="658"/>
      <c r="E92" s="658"/>
      <c r="F92" s="658"/>
      <c r="G92" s="658"/>
      <c r="H92" s="658"/>
      <c r="I92" s="658"/>
      <c r="J92" s="658"/>
      <c r="K92" s="151"/>
    </row>
    <row r="93" spans="1:11" s="94" customFormat="1" ht="13.5" customHeight="1">
      <c r="B93" s="101" t="s">
        <v>207</v>
      </c>
      <c r="C93" s="850" t="s">
        <v>210</v>
      </c>
      <c r="D93" s="850"/>
      <c r="E93" s="850"/>
      <c r="F93" s="850"/>
      <c r="G93" s="850"/>
      <c r="H93" s="850"/>
      <c r="I93" s="850"/>
      <c r="J93" s="850"/>
      <c r="K93" s="850"/>
    </row>
    <row r="94" spans="1:11" s="94" customFormat="1" ht="24" customHeight="1">
      <c r="B94" s="101" t="s">
        <v>207</v>
      </c>
      <c r="C94" s="658" t="s">
        <v>211</v>
      </c>
      <c r="D94" s="658"/>
      <c r="E94" s="658"/>
      <c r="F94" s="658"/>
      <c r="G94" s="658"/>
      <c r="H94" s="658"/>
      <c r="I94" s="658"/>
      <c r="J94" s="658"/>
      <c r="K94" s="142"/>
    </row>
    <row r="95" spans="1:11" s="94" customFormat="1" ht="24" customHeight="1">
      <c r="B95" s="658" t="s">
        <v>212</v>
      </c>
      <c r="C95" s="658"/>
      <c r="D95" s="658"/>
      <c r="E95" s="658"/>
      <c r="F95" s="658"/>
      <c r="G95" s="658"/>
      <c r="H95" s="658"/>
      <c r="I95" s="658"/>
      <c r="J95" s="658"/>
      <c r="K95" s="142"/>
    </row>
    <row r="96" spans="1:11" s="94" customFormat="1" ht="14.25" customHeight="1">
      <c r="B96" s="101" t="s">
        <v>207</v>
      </c>
      <c r="C96" s="146" t="s">
        <v>993</v>
      </c>
      <c r="D96" s="345"/>
      <c r="E96" s="345"/>
      <c r="F96" s="345"/>
      <c r="G96" s="345"/>
      <c r="H96" s="345"/>
      <c r="I96" s="345"/>
      <c r="J96" s="345"/>
      <c r="K96" s="142"/>
    </row>
    <row r="97" spans="1:12" s="94" customFormat="1" ht="21.75" customHeight="1">
      <c r="B97" s="152" t="s">
        <v>207</v>
      </c>
      <c r="C97" s="851" t="s">
        <v>994</v>
      </c>
      <c r="D97" s="852"/>
      <c r="E97" s="852"/>
      <c r="F97" s="852"/>
      <c r="G97" s="852"/>
      <c r="H97" s="852"/>
      <c r="I97" s="852"/>
      <c r="J97" s="852"/>
      <c r="K97" s="142"/>
    </row>
    <row r="98" spans="1:12" s="94" customFormat="1" ht="22.5" customHeight="1">
      <c r="A98" s="144"/>
      <c r="B98" s="152" t="s">
        <v>207</v>
      </c>
      <c r="C98" s="853" t="s">
        <v>995</v>
      </c>
      <c r="D98" s="854"/>
      <c r="E98" s="854"/>
      <c r="F98" s="854"/>
      <c r="G98" s="854"/>
      <c r="H98" s="854"/>
      <c r="I98" s="854"/>
      <c r="J98" s="854"/>
      <c r="K98" s="345"/>
    </row>
    <row r="99" spans="1:12" s="94" customFormat="1" ht="27" customHeight="1">
      <c r="B99" s="152" t="s">
        <v>207</v>
      </c>
      <c r="C99" s="871" t="s">
        <v>996</v>
      </c>
      <c r="D99" s="871"/>
      <c r="E99" s="871"/>
      <c r="F99" s="871"/>
      <c r="G99" s="871"/>
      <c r="H99" s="871"/>
      <c r="I99" s="871"/>
      <c r="J99" s="871"/>
      <c r="K99" s="142"/>
    </row>
    <row r="100" spans="1:12" s="94" customFormat="1">
      <c r="A100" s="145"/>
    </row>
    <row r="101" spans="1:12" s="94" customFormat="1">
      <c r="A101" s="150" t="s">
        <v>184</v>
      </c>
      <c r="B101" s="862" t="s">
        <v>213</v>
      </c>
      <c r="C101" s="862"/>
      <c r="D101" s="862"/>
      <c r="E101" s="862"/>
      <c r="F101" s="862"/>
      <c r="G101" s="862"/>
      <c r="H101" s="862"/>
      <c r="I101" s="862"/>
      <c r="J101" s="862"/>
      <c r="K101" s="862"/>
    </row>
    <row r="102" spans="1:12" s="94" customFormat="1" ht="71.25" customHeight="1">
      <c r="A102" s="101"/>
      <c r="B102" s="658" t="s">
        <v>214</v>
      </c>
      <c r="C102" s="658"/>
      <c r="D102" s="658"/>
      <c r="E102" s="658"/>
      <c r="F102" s="658"/>
      <c r="G102" s="658"/>
      <c r="H102" s="658"/>
      <c r="I102" s="658"/>
      <c r="J102" s="658"/>
      <c r="K102" s="142"/>
    </row>
    <row r="103" spans="1:12" s="94" customFormat="1">
      <c r="B103" s="472" t="s">
        <v>215</v>
      </c>
      <c r="C103" s="472"/>
      <c r="D103" s="472"/>
      <c r="E103" s="472"/>
      <c r="F103" s="472"/>
    </row>
    <row r="104" spans="1:12" s="94" customFormat="1" ht="18" customHeight="1">
      <c r="B104" s="101"/>
      <c r="C104" s="102"/>
      <c r="D104" s="102"/>
      <c r="E104" s="102"/>
      <c r="F104" s="102"/>
      <c r="G104" s="102"/>
      <c r="H104" s="102"/>
      <c r="I104" s="102"/>
      <c r="J104" s="102"/>
      <c r="K104" s="142"/>
    </row>
    <row r="105" spans="1:12" s="94" customFormat="1" ht="14.25">
      <c r="A105" s="153" t="s">
        <v>216</v>
      </c>
      <c r="B105" s="141"/>
      <c r="C105" s="141"/>
      <c r="D105" s="141"/>
      <c r="E105" s="141"/>
      <c r="F105" s="141"/>
      <c r="G105" s="141"/>
      <c r="H105" s="141"/>
      <c r="I105" s="141"/>
      <c r="J105" s="141"/>
      <c r="K105" s="141"/>
    </row>
    <row r="106" spans="1:12" s="94" customFormat="1" ht="12" customHeight="1">
      <c r="B106" s="152"/>
      <c r="C106" s="154"/>
      <c r="D106" s="155"/>
      <c r="E106" s="155"/>
      <c r="F106" s="155"/>
      <c r="G106" s="155"/>
      <c r="H106" s="155"/>
      <c r="I106" s="155"/>
      <c r="J106" s="155"/>
      <c r="K106" s="142"/>
    </row>
    <row r="107" spans="1:12" ht="12">
      <c r="B107" s="162"/>
      <c r="C107" s="162"/>
      <c r="D107" s="162"/>
      <c r="E107" s="162"/>
      <c r="F107" s="163"/>
      <c r="G107" s="164"/>
      <c r="H107" s="161"/>
      <c r="I107" s="161"/>
      <c r="J107" s="160"/>
      <c r="K107" s="159"/>
      <c r="L107" s="159"/>
    </row>
    <row r="108" spans="1:12" ht="13.5" thickBot="1">
      <c r="A108" s="98" t="s">
        <v>5</v>
      </c>
      <c r="B108" s="866" t="s">
        <v>1</v>
      </c>
      <c r="C108" s="866"/>
      <c r="D108" s="866"/>
      <c r="E108" s="866"/>
      <c r="F108" s="866"/>
      <c r="G108" s="866"/>
      <c r="H108" s="866"/>
      <c r="I108" s="866"/>
    </row>
    <row r="109" spans="1:12" ht="12.75">
      <c r="A109" s="98"/>
      <c r="B109" s="499"/>
      <c r="C109" s="499"/>
      <c r="D109" s="499"/>
      <c r="E109" s="499"/>
      <c r="F109" s="499"/>
      <c r="G109" s="499"/>
      <c r="H109" s="499"/>
      <c r="I109" s="499"/>
    </row>
    <row r="110" spans="1:12" ht="12.75">
      <c r="A110" s="98"/>
      <c r="B110" s="500" t="s">
        <v>998</v>
      </c>
      <c r="C110" s="499"/>
      <c r="D110" s="499"/>
      <c r="E110" s="499"/>
      <c r="F110" s="499"/>
      <c r="G110" s="499"/>
      <c r="H110" s="499"/>
      <c r="I110" s="499"/>
    </row>
    <row r="111" spans="1:12" ht="12.75">
      <c r="A111" s="98"/>
      <c r="B111" s="499"/>
      <c r="C111" s="499"/>
      <c r="D111" s="499"/>
      <c r="E111" s="499"/>
      <c r="F111" s="499"/>
      <c r="G111" s="499"/>
      <c r="H111" s="499"/>
      <c r="I111" s="499"/>
    </row>
    <row r="112" spans="1:12" ht="12.75">
      <c r="A112" s="98"/>
      <c r="B112" s="501" t="s">
        <v>999</v>
      </c>
      <c r="C112" s="499"/>
      <c r="D112" s="499"/>
      <c r="E112" s="499"/>
      <c r="F112" s="499"/>
      <c r="G112" s="499"/>
      <c r="H112" s="499"/>
      <c r="I112" s="499"/>
    </row>
    <row r="113" spans="1:11" ht="12.75">
      <c r="A113" s="98"/>
      <c r="B113" s="499"/>
      <c r="C113" s="499"/>
      <c r="D113" s="499"/>
      <c r="E113" s="499"/>
      <c r="F113" s="499"/>
      <c r="G113" s="499"/>
      <c r="H113" s="499"/>
      <c r="I113" s="499"/>
    </row>
    <row r="114" spans="1:11" s="165" customFormat="1" ht="12.75" customHeight="1">
      <c r="A114" s="546" t="s">
        <v>161</v>
      </c>
      <c r="B114" s="877" t="s">
        <v>219</v>
      </c>
      <c r="C114" s="877"/>
      <c r="D114" s="877"/>
      <c r="E114" s="877"/>
      <c r="F114" s="877"/>
      <c r="G114" s="877"/>
      <c r="H114" s="877"/>
      <c r="I114" s="877"/>
      <c r="J114" s="877"/>
      <c r="K114" s="877"/>
    </row>
    <row r="115" spans="1:11" s="165" customFormat="1">
      <c r="H115" s="166"/>
      <c r="I115" s="166"/>
      <c r="K115" s="166"/>
    </row>
    <row r="116" spans="1:11" s="165" customFormat="1" ht="13.9" customHeight="1" thickBot="1">
      <c r="G116" s="167"/>
      <c r="H116" s="844" t="s">
        <v>220</v>
      </c>
      <c r="I116" s="844"/>
      <c r="J116" s="168"/>
      <c r="K116" s="169"/>
    </row>
    <row r="117" spans="1:11" s="165" customFormat="1" ht="13.5" customHeight="1" thickBot="1">
      <c r="B117" s="827" t="s">
        <v>221</v>
      </c>
      <c r="C117" s="828"/>
      <c r="D117" s="829"/>
      <c r="E117" s="170" t="s">
        <v>222</v>
      </c>
      <c r="F117" s="171" t="s">
        <v>223</v>
      </c>
      <c r="G117" s="171" t="s">
        <v>224</v>
      </c>
      <c r="H117" s="171" t="s">
        <v>225</v>
      </c>
      <c r="I117" s="172" t="s">
        <v>226</v>
      </c>
      <c r="J117" s="169"/>
    </row>
    <row r="118" spans="1:11" s="165" customFormat="1" ht="13.5" customHeight="1">
      <c r="B118" s="830" t="s">
        <v>227</v>
      </c>
      <c r="C118" s="831"/>
      <c r="D118" s="832"/>
      <c r="E118" s="312"/>
      <c r="F118" s="318"/>
      <c r="G118" s="319"/>
      <c r="H118" s="320"/>
      <c r="I118" s="315">
        <f>E118+F118-G118-H118</f>
        <v>0</v>
      </c>
      <c r="J118" s="169"/>
    </row>
    <row r="119" spans="1:11" s="165" customFormat="1" ht="13.5" customHeight="1">
      <c r="B119" s="789" t="s">
        <v>228</v>
      </c>
      <c r="C119" s="790"/>
      <c r="D119" s="791"/>
      <c r="E119" s="313">
        <v>23</v>
      </c>
      <c r="F119" s="279"/>
      <c r="G119" s="278"/>
      <c r="H119" s="321"/>
      <c r="I119" s="316">
        <f>E119+F119-G119-H119</f>
        <v>23</v>
      </c>
      <c r="J119" s="169"/>
    </row>
    <row r="120" spans="1:11" s="165" customFormat="1" ht="13.5" customHeight="1" thickBot="1">
      <c r="B120" s="772" t="s">
        <v>229</v>
      </c>
      <c r="C120" s="848"/>
      <c r="D120" s="849"/>
      <c r="E120" s="314"/>
      <c r="F120" s="322"/>
      <c r="G120" s="323"/>
      <c r="H120" s="324"/>
      <c r="I120" s="316">
        <f>E120+F120-G120-H120</f>
        <v>0</v>
      </c>
      <c r="J120" s="169"/>
    </row>
    <row r="121" spans="1:11" s="165" customFormat="1" ht="13.5" customHeight="1" thickBot="1">
      <c r="B121" s="874" t="s">
        <v>230</v>
      </c>
      <c r="C121" s="875"/>
      <c r="D121" s="876"/>
      <c r="E121" s="326">
        <f>SUM(E118:E120)</f>
        <v>23</v>
      </c>
      <c r="F121" s="326">
        <f t="shared" ref="F121:I121" si="0">SUM(F118:F120)</f>
        <v>0</v>
      </c>
      <c r="G121" s="326">
        <f t="shared" si="0"/>
        <v>0</v>
      </c>
      <c r="H121" s="326">
        <f t="shared" si="0"/>
        <v>0</v>
      </c>
      <c r="I121" s="326">
        <f t="shared" si="0"/>
        <v>23</v>
      </c>
      <c r="J121" s="169"/>
    </row>
    <row r="122" spans="1:11" s="165" customFormat="1" ht="13.5" customHeight="1" thickBot="1">
      <c r="B122" s="837"/>
      <c r="C122" s="837"/>
      <c r="D122" s="838"/>
      <c r="E122" s="177"/>
      <c r="F122" s="178"/>
      <c r="G122" s="178"/>
      <c r="H122" s="178"/>
      <c r="I122" s="177"/>
      <c r="J122" s="169"/>
    </row>
    <row r="123" spans="1:11" s="165" customFormat="1" ht="13.5" customHeight="1" thickBot="1">
      <c r="B123" s="827" t="s">
        <v>231</v>
      </c>
      <c r="C123" s="828"/>
      <c r="D123" s="829"/>
      <c r="E123" s="170" t="s">
        <v>222</v>
      </c>
      <c r="F123" s="171" t="s">
        <v>223</v>
      </c>
      <c r="G123" s="171" t="s">
        <v>224</v>
      </c>
      <c r="H123" s="171" t="s">
        <v>225</v>
      </c>
      <c r="I123" s="172" t="s">
        <v>226</v>
      </c>
      <c r="J123" s="169"/>
    </row>
    <row r="124" spans="1:11" s="165" customFormat="1" ht="13.5" customHeight="1">
      <c r="B124" s="830" t="s">
        <v>227</v>
      </c>
      <c r="C124" s="831"/>
      <c r="D124" s="832"/>
      <c r="E124" s="312"/>
      <c r="F124" s="280"/>
      <c r="G124" s="281"/>
      <c r="H124" s="325"/>
      <c r="I124" s="315">
        <f>E124+F124-G124-H124</f>
        <v>0</v>
      </c>
      <c r="J124" s="169"/>
    </row>
    <row r="125" spans="1:11" s="165" customFormat="1" ht="13.5" customHeight="1">
      <c r="B125" s="789" t="s">
        <v>228</v>
      </c>
      <c r="C125" s="790"/>
      <c r="D125" s="791"/>
      <c r="E125" s="312">
        <v>23</v>
      </c>
      <c r="F125" s="279"/>
      <c r="G125" s="278"/>
      <c r="H125" s="321"/>
      <c r="I125" s="317">
        <f>E125+F125-G125-H125</f>
        <v>23</v>
      </c>
      <c r="J125" s="169"/>
    </row>
    <row r="126" spans="1:11" s="165" customFormat="1" ht="13.5" customHeight="1" thickBot="1">
      <c r="B126" s="174" t="s">
        <v>229</v>
      </c>
      <c r="C126" s="134"/>
      <c r="D126" s="175"/>
      <c r="E126" s="314"/>
      <c r="F126" s="322"/>
      <c r="G126" s="323"/>
      <c r="H126" s="324"/>
      <c r="I126" s="316">
        <f>E126+F126-G126-H126</f>
        <v>0</v>
      </c>
      <c r="J126" s="169"/>
    </row>
    <row r="127" spans="1:11" s="165" customFormat="1" ht="12" thickBot="1">
      <c r="B127" s="845" t="s">
        <v>230</v>
      </c>
      <c r="C127" s="846"/>
      <c r="D127" s="847"/>
      <c r="E127" s="326">
        <f>SUM(E124:E126)</f>
        <v>23</v>
      </c>
      <c r="F127" s="326">
        <f t="shared" ref="F127:I127" si="1">SUM(F124:F126)</f>
        <v>0</v>
      </c>
      <c r="G127" s="326">
        <f t="shared" si="1"/>
        <v>0</v>
      </c>
      <c r="H127" s="326">
        <f t="shared" si="1"/>
        <v>0</v>
      </c>
      <c r="I127" s="326">
        <f t="shared" si="1"/>
        <v>23</v>
      </c>
      <c r="J127" s="169"/>
    </row>
    <row r="128" spans="1:11" s="165" customFormat="1">
      <c r="B128" s="837"/>
      <c r="C128" s="837"/>
      <c r="D128" s="838"/>
      <c r="E128" s="178"/>
      <c r="F128" s="177"/>
      <c r="G128" s="178"/>
      <c r="H128" s="178"/>
      <c r="I128" s="178"/>
      <c r="J128" s="169"/>
    </row>
    <row r="129" spans="1:11" s="165" customFormat="1" ht="12" thickBot="1">
      <c r="B129" s="837"/>
      <c r="C129" s="837"/>
      <c r="D129" s="838"/>
      <c r="E129" s="178"/>
      <c r="F129" s="177"/>
      <c r="G129" s="178"/>
      <c r="H129" s="178"/>
      <c r="I129" s="178"/>
      <c r="J129" s="169"/>
    </row>
    <row r="130" spans="1:11" s="165" customFormat="1" ht="12" thickBot="1">
      <c r="B130" s="827" t="s">
        <v>232</v>
      </c>
      <c r="C130" s="828"/>
      <c r="D130" s="829"/>
      <c r="E130" s="170" t="s">
        <v>222</v>
      </c>
      <c r="F130" s="172" t="s">
        <v>226</v>
      </c>
      <c r="G130" s="178"/>
      <c r="H130" s="178"/>
      <c r="I130" s="178"/>
      <c r="J130" s="169"/>
    </row>
    <row r="131" spans="1:11" s="165" customFormat="1">
      <c r="B131" s="830" t="s">
        <v>227</v>
      </c>
      <c r="C131" s="831"/>
      <c r="D131" s="832"/>
      <c r="E131" s="180">
        <f>E118-E124</f>
        <v>0</v>
      </c>
      <c r="F131" s="179">
        <f>I118-I124</f>
        <v>0</v>
      </c>
      <c r="G131" s="178"/>
      <c r="H131" s="178"/>
      <c r="I131" s="178"/>
      <c r="J131" s="169"/>
    </row>
    <row r="132" spans="1:11" s="165" customFormat="1">
      <c r="B132" s="789" t="s">
        <v>228</v>
      </c>
      <c r="C132" s="790"/>
      <c r="D132" s="791"/>
      <c r="E132" s="173">
        <f>E119-E125</f>
        <v>0</v>
      </c>
      <c r="F132" s="179">
        <f>I119-I125</f>
        <v>0</v>
      </c>
      <c r="G132" s="178"/>
      <c r="H132" s="178"/>
      <c r="I132" s="178"/>
      <c r="J132" s="169"/>
    </row>
    <row r="133" spans="1:11" s="165" customFormat="1" ht="13.5" customHeight="1" thickBot="1">
      <c r="B133" s="772" t="s">
        <v>229</v>
      </c>
      <c r="C133" s="848"/>
      <c r="D133" s="849"/>
      <c r="E133" s="181">
        <f>E120-E126</f>
        <v>0</v>
      </c>
      <c r="F133" s="182">
        <f>I120-I126</f>
        <v>0</v>
      </c>
      <c r="G133" s="183"/>
      <c r="H133" s="183"/>
      <c r="I133" s="183"/>
      <c r="J133" s="169"/>
    </row>
    <row r="134" spans="1:11" s="165" customFormat="1" ht="12" thickBot="1">
      <c r="B134" s="833" t="s">
        <v>230</v>
      </c>
      <c r="C134" s="834"/>
      <c r="D134" s="835"/>
      <c r="E134" s="326">
        <f>SUM(E131:E133)</f>
        <v>0</v>
      </c>
      <c r="F134" s="326">
        <f>SUM(F131:F133)</f>
        <v>0</v>
      </c>
      <c r="G134" s="178"/>
      <c r="H134" s="178"/>
      <c r="I134" s="178"/>
      <c r="J134" s="169"/>
    </row>
    <row r="135" spans="1:11" s="165" customFormat="1" ht="15" customHeight="1">
      <c r="B135" s="184"/>
      <c r="C135" s="184"/>
      <c r="D135" s="184"/>
      <c r="E135" s="177">
        <f>E134-'EgyszÉvesMérleg"A" HU'!D12</f>
        <v>0</v>
      </c>
      <c r="F135" s="177">
        <f>F134-'EgyszÉvesMérleg"A" HU'!F12</f>
        <v>0</v>
      </c>
      <c r="G135" s="178"/>
      <c r="H135" s="178"/>
      <c r="I135" s="178"/>
      <c r="J135" s="169"/>
    </row>
    <row r="136" spans="1:11" s="165" customFormat="1" ht="19.5" customHeight="1">
      <c r="A136" s="545" t="s">
        <v>162</v>
      </c>
      <c r="B136" s="843" t="s">
        <v>233</v>
      </c>
      <c r="C136" s="843"/>
      <c r="D136" s="843"/>
      <c r="E136" s="843"/>
      <c r="F136" s="843"/>
      <c r="G136" s="843"/>
      <c r="H136" s="843"/>
      <c r="I136" s="843"/>
      <c r="J136" s="843"/>
      <c r="K136" s="843"/>
    </row>
    <row r="137" spans="1:11" s="165" customFormat="1">
      <c r="H137" s="166"/>
      <c r="I137" s="166"/>
      <c r="K137" s="166"/>
    </row>
    <row r="138" spans="1:11" s="165" customFormat="1" ht="13.9" customHeight="1" thickBot="1">
      <c r="G138" s="167"/>
      <c r="H138" s="844" t="s">
        <v>220</v>
      </c>
      <c r="I138" s="844"/>
      <c r="J138" s="168"/>
      <c r="K138" s="169"/>
    </row>
    <row r="139" spans="1:11" s="165" customFormat="1" ht="13.5" customHeight="1" thickBot="1">
      <c r="B139" s="827" t="s">
        <v>221</v>
      </c>
      <c r="C139" s="828"/>
      <c r="D139" s="829"/>
      <c r="E139" s="170" t="s">
        <v>222</v>
      </c>
      <c r="F139" s="171" t="s">
        <v>223</v>
      </c>
      <c r="G139" s="171" t="s">
        <v>224</v>
      </c>
      <c r="H139" s="171" t="s">
        <v>225</v>
      </c>
      <c r="I139" s="172" t="s">
        <v>226</v>
      </c>
      <c r="J139" s="169"/>
    </row>
    <row r="140" spans="1:11" s="165" customFormat="1" ht="15" customHeight="1">
      <c r="B140" s="830" t="s">
        <v>217</v>
      </c>
      <c r="C140" s="831"/>
      <c r="D140" s="832"/>
      <c r="E140" s="640">
        <v>18220</v>
      </c>
      <c r="F140" s="641">
        <v>2964</v>
      </c>
      <c r="G140" s="642"/>
      <c r="H140" s="643"/>
      <c r="I140" s="315">
        <f>E140+F140-G140-H140</f>
        <v>21184</v>
      </c>
      <c r="J140" s="169"/>
    </row>
    <row r="141" spans="1:11" s="165" customFormat="1" ht="15" customHeight="1">
      <c r="B141" s="766" t="s">
        <v>234</v>
      </c>
      <c r="C141" s="767"/>
      <c r="D141" s="768"/>
      <c r="E141" s="644">
        <v>20286</v>
      </c>
      <c r="F141" s="645"/>
      <c r="G141" s="646"/>
      <c r="H141" s="647"/>
      <c r="I141" s="316">
        <f t="shared" ref="I141:I142" si="2">E141+F141-G141-H141</f>
        <v>20286</v>
      </c>
      <c r="J141" s="169"/>
    </row>
    <row r="142" spans="1:11" s="165" customFormat="1" ht="15" customHeight="1">
      <c r="B142" s="769" t="s">
        <v>235</v>
      </c>
      <c r="C142" s="770"/>
      <c r="D142" s="771"/>
      <c r="E142" s="644">
        <v>6379</v>
      </c>
      <c r="F142" s="645">
        <v>124</v>
      </c>
      <c r="G142" s="646">
        <v>176</v>
      </c>
      <c r="H142" s="647"/>
      <c r="I142" s="317">
        <f t="shared" si="2"/>
        <v>6327</v>
      </c>
      <c r="J142" s="169"/>
    </row>
    <row r="143" spans="1:11" s="165" customFormat="1" ht="15" customHeight="1" thickBot="1">
      <c r="B143" s="789" t="s">
        <v>218</v>
      </c>
      <c r="C143" s="790"/>
      <c r="D143" s="791"/>
      <c r="E143" s="648"/>
      <c r="F143" s="649"/>
      <c r="G143" s="650"/>
      <c r="H143" s="651"/>
      <c r="I143" s="316">
        <f>E143+F143-G143-H143</f>
        <v>0</v>
      </c>
      <c r="J143" s="169"/>
    </row>
    <row r="144" spans="1:11" s="165" customFormat="1" ht="15" customHeight="1" thickBot="1">
      <c r="B144" s="839" t="s">
        <v>230</v>
      </c>
      <c r="C144" s="840"/>
      <c r="D144" s="841"/>
      <c r="E144" s="326">
        <f>SUM(E140:E143)</f>
        <v>44885</v>
      </c>
      <c r="F144" s="326">
        <f>SUM(F140:F143)</f>
        <v>3088</v>
      </c>
      <c r="G144" s="326">
        <f>SUM(G140:G143)</f>
        <v>176</v>
      </c>
      <c r="H144" s="326">
        <f>SUM(H140:H143)</f>
        <v>0</v>
      </c>
      <c r="I144" s="326">
        <f>SUM(I140:I143)</f>
        <v>47797</v>
      </c>
      <c r="J144" s="169"/>
    </row>
    <row r="145" spans="2:11" s="165" customFormat="1" ht="15" customHeight="1" thickBot="1">
      <c r="B145" s="837"/>
      <c r="C145" s="837"/>
      <c r="D145" s="838"/>
      <c r="E145" s="177"/>
      <c r="F145" s="178"/>
      <c r="G145" s="178"/>
      <c r="H145" s="178"/>
      <c r="I145" s="177"/>
      <c r="J145" s="169"/>
    </row>
    <row r="146" spans="2:11" s="165" customFormat="1" ht="15" customHeight="1" thickBot="1">
      <c r="B146" s="827" t="s">
        <v>231</v>
      </c>
      <c r="C146" s="828"/>
      <c r="D146" s="829"/>
      <c r="E146" s="170" t="s">
        <v>222</v>
      </c>
      <c r="F146" s="171" t="s">
        <v>223</v>
      </c>
      <c r="G146" s="171" t="s">
        <v>224</v>
      </c>
      <c r="H146" s="171" t="s">
        <v>225</v>
      </c>
      <c r="I146" s="172" t="s">
        <v>226</v>
      </c>
      <c r="J146" s="169"/>
    </row>
    <row r="147" spans="2:11" s="165" customFormat="1" ht="15" customHeight="1">
      <c r="B147" s="830" t="s">
        <v>217</v>
      </c>
      <c r="C147" s="831"/>
      <c r="D147" s="842"/>
      <c r="E147" s="652">
        <v>3135</v>
      </c>
      <c r="F147" s="653">
        <v>723</v>
      </c>
      <c r="G147" s="654"/>
      <c r="H147" s="655"/>
      <c r="I147" s="327">
        <f>E147+F147-G147-H147</f>
        <v>3858</v>
      </c>
      <c r="J147" s="169"/>
    </row>
    <row r="148" spans="2:11" s="165" customFormat="1" ht="15" customHeight="1">
      <c r="B148" s="766" t="s">
        <v>234</v>
      </c>
      <c r="C148" s="767"/>
      <c r="D148" s="767"/>
      <c r="E148" s="644">
        <v>17900</v>
      </c>
      <c r="F148" s="645">
        <v>120</v>
      </c>
      <c r="G148" s="646"/>
      <c r="H148" s="647"/>
      <c r="I148" s="316">
        <f t="shared" ref="I148:I149" si="3">E148+F148-G148-H148</f>
        <v>18020</v>
      </c>
      <c r="J148" s="169"/>
    </row>
    <row r="149" spans="2:11" s="165" customFormat="1" ht="15" customHeight="1">
      <c r="B149" s="769" t="s">
        <v>235</v>
      </c>
      <c r="C149" s="770"/>
      <c r="D149" s="770"/>
      <c r="E149" s="644">
        <v>5289</v>
      </c>
      <c r="F149" s="645">
        <v>220</v>
      </c>
      <c r="G149" s="646">
        <v>176</v>
      </c>
      <c r="H149" s="647"/>
      <c r="I149" s="316">
        <f t="shared" si="3"/>
        <v>5333</v>
      </c>
      <c r="J149" s="169"/>
    </row>
    <row r="150" spans="2:11" s="165" customFormat="1" ht="15" customHeight="1" thickBot="1">
      <c r="B150" s="789" t="s">
        <v>218</v>
      </c>
      <c r="C150" s="790"/>
      <c r="D150" s="836"/>
      <c r="E150" s="656"/>
      <c r="F150" s="649"/>
      <c r="G150" s="650"/>
      <c r="H150" s="651"/>
      <c r="I150" s="328">
        <f>E150+F150-G150-H150</f>
        <v>0</v>
      </c>
      <c r="J150" s="169"/>
    </row>
    <row r="151" spans="2:11" s="165" customFormat="1" ht="15" customHeight="1" thickBot="1">
      <c r="B151" s="833" t="s">
        <v>230</v>
      </c>
      <c r="C151" s="834"/>
      <c r="D151" s="835"/>
      <c r="E151" s="326">
        <f>SUM(E147:E150)</f>
        <v>26324</v>
      </c>
      <c r="F151" s="326">
        <f>SUM(F147:F150)</f>
        <v>1063</v>
      </c>
      <c r="G151" s="326">
        <f t="shared" ref="G151:I151" si="4">SUM(G147:G150)</f>
        <v>176</v>
      </c>
      <c r="H151" s="326">
        <f t="shared" si="4"/>
        <v>0</v>
      </c>
      <c r="I151" s="326">
        <f t="shared" si="4"/>
        <v>27211</v>
      </c>
      <c r="J151" s="169"/>
    </row>
    <row r="152" spans="2:11" s="165" customFormat="1" ht="15" customHeight="1">
      <c r="B152" s="837"/>
      <c r="C152" s="837"/>
      <c r="D152" s="838"/>
      <c r="E152" s="178"/>
      <c r="F152" s="177"/>
      <c r="G152" s="178"/>
      <c r="H152" s="178"/>
      <c r="I152" s="178"/>
      <c r="J152" s="169"/>
    </row>
    <row r="153" spans="2:11" s="165" customFormat="1" ht="15" customHeight="1" thickBot="1">
      <c r="B153" s="837"/>
      <c r="C153" s="837"/>
      <c r="D153" s="838"/>
      <c r="E153" s="178"/>
      <c r="F153" s="177"/>
      <c r="G153" s="178"/>
      <c r="H153" s="178"/>
      <c r="I153" s="178"/>
      <c r="J153" s="169"/>
    </row>
    <row r="154" spans="2:11" s="165" customFormat="1" ht="15" customHeight="1" thickBot="1">
      <c r="B154" s="827" t="s">
        <v>232</v>
      </c>
      <c r="C154" s="828"/>
      <c r="D154" s="829"/>
      <c r="E154" s="170" t="s">
        <v>222</v>
      </c>
      <c r="F154" s="172" t="s">
        <v>226</v>
      </c>
      <c r="G154" s="178"/>
      <c r="H154" s="178"/>
      <c r="I154" s="178"/>
      <c r="J154" s="169"/>
    </row>
    <row r="155" spans="2:11" s="165" customFormat="1" ht="15" customHeight="1">
      <c r="B155" s="830" t="s">
        <v>217</v>
      </c>
      <c r="C155" s="831"/>
      <c r="D155" s="832"/>
      <c r="E155" s="180">
        <f>E140-E147</f>
        <v>15085</v>
      </c>
      <c r="F155" s="179">
        <f>I140-I147</f>
        <v>17326</v>
      </c>
      <c r="G155" s="178"/>
      <c r="H155" s="178"/>
      <c r="I155" s="178"/>
      <c r="J155" s="169"/>
    </row>
    <row r="156" spans="2:11" s="165" customFormat="1" ht="15" customHeight="1">
      <c r="B156" s="766" t="s">
        <v>234</v>
      </c>
      <c r="C156" s="767"/>
      <c r="D156" s="768"/>
      <c r="E156" s="180">
        <f t="shared" ref="E156:E157" si="5">E141-E148</f>
        <v>2386</v>
      </c>
      <c r="F156" s="179">
        <f t="shared" ref="F156:F157" si="6">I141-I148</f>
        <v>2266</v>
      </c>
      <c r="G156" s="178"/>
      <c r="H156" s="178"/>
      <c r="I156" s="178"/>
      <c r="J156" s="169"/>
    </row>
    <row r="157" spans="2:11" s="165" customFormat="1" ht="15" customHeight="1">
      <c r="B157" s="769" t="s">
        <v>235</v>
      </c>
      <c r="C157" s="770"/>
      <c r="D157" s="771"/>
      <c r="E157" s="180">
        <f t="shared" si="5"/>
        <v>1090</v>
      </c>
      <c r="F157" s="179">
        <f t="shared" si="6"/>
        <v>994</v>
      </c>
      <c r="G157" s="178"/>
      <c r="H157" s="178"/>
      <c r="I157" s="178"/>
      <c r="J157" s="169"/>
    </row>
    <row r="158" spans="2:11" s="165" customFormat="1" ht="15" customHeight="1" thickBot="1">
      <c r="B158" s="789" t="s">
        <v>218</v>
      </c>
      <c r="C158" s="790"/>
      <c r="D158" s="791"/>
      <c r="E158" s="176">
        <f>E143-E150</f>
        <v>0</v>
      </c>
      <c r="F158" s="179">
        <f>I143-I150</f>
        <v>0</v>
      </c>
      <c r="G158" s="178"/>
      <c r="H158" s="178"/>
      <c r="I158" s="178"/>
      <c r="J158" s="169"/>
    </row>
    <row r="159" spans="2:11" s="165" customFormat="1" ht="15" customHeight="1" thickBot="1">
      <c r="B159" s="833" t="s">
        <v>230</v>
      </c>
      <c r="C159" s="834"/>
      <c r="D159" s="835"/>
      <c r="E159" s="326">
        <f>SUM(E155:E158)</f>
        <v>18561</v>
      </c>
      <c r="F159" s="326">
        <f>SUM(F155:F158)</f>
        <v>20586</v>
      </c>
      <c r="G159" s="178"/>
      <c r="H159" s="178"/>
      <c r="I159" s="178"/>
      <c r="J159" s="169"/>
    </row>
    <row r="160" spans="2:11" s="165" customFormat="1" ht="17.25" customHeight="1">
      <c r="E160" s="177">
        <f>E159-'EgyszÉvesMérleg"A" HU'!D13</f>
        <v>0</v>
      </c>
      <c r="F160" s="177">
        <f>F159-'EgyszÉvesMérleg"A" HU'!F13</f>
        <v>0</v>
      </c>
      <c r="G160" s="177"/>
      <c r="H160" s="169"/>
      <c r="I160" s="169"/>
      <c r="J160" s="169"/>
      <c r="K160" s="169"/>
    </row>
    <row r="161" spans="1:11" ht="33" customHeight="1">
      <c r="B161" s="872" t="s">
        <v>1000</v>
      </c>
      <c r="C161" s="872"/>
      <c r="D161" s="872"/>
      <c r="E161" s="872"/>
      <c r="F161" s="872"/>
      <c r="G161" s="872"/>
      <c r="H161" s="872"/>
      <c r="I161" s="872"/>
      <c r="J161" s="872"/>
    </row>
    <row r="163" spans="1:11">
      <c r="B163" s="873" t="s">
        <v>1001</v>
      </c>
      <c r="C163" s="873"/>
      <c r="D163" s="873"/>
      <c r="E163" s="873"/>
      <c r="F163" s="873"/>
      <c r="G163" s="873"/>
      <c r="H163" s="873"/>
      <c r="I163" s="873"/>
      <c r="J163" s="356"/>
    </row>
    <row r="164" spans="1:11">
      <c r="C164" s="385"/>
      <c r="D164" s="385"/>
      <c r="E164" s="385"/>
      <c r="F164" s="385"/>
      <c r="G164" s="385"/>
      <c r="H164" s="386"/>
      <c r="I164" s="386"/>
      <c r="J164" s="386"/>
    </row>
    <row r="166" spans="1:11">
      <c r="A166" s="544" t="s">
        <v>165</v>
      </c>
      <c r="B166" s="825" t="s">
        <v>236</v>
      </c>
      <c r="C166" s="825"/>
      <c r="D166" s="825"/>
      <c r="E166" s="825"/>
      <c r="F166" s="825"/>
      <c r="G166" s="825"/>
      <c r="H166" s="825"/>
      <c r="I166" s="825"/>
      <c r="J166" s="825"/>
      <c r="K166" s="825"/>
    </row>
    <row r="167" spans="1:11">
      <c r="A167" s="185"/>
      <c r="B167" s="157"/>
      <c r="C167" s="157"/>
      <c r="D167" s="157"/>
      <c r="E167" s="157"/>
      <c r="F167" s="157"/>
      <c r="G167" s="157"/>
      <c r="H167" s="157"/>
      <c r="I167" s="157"/>
      <c r="J167" s="157"/>
      <c r="K167" s="157"/>
    </row>
    <row r="168" spans="1:11">
      <c r="B168" s="826" t="s">
        <v>237</v>
      </c>
      <c r="C168" s="826"/>
      <c r="D168" s="826"/>
      <c r="E168" s="826"/>
      <c r="F168" s="826"/>
      <c r="G168" s="826"/>
      <c r="H168" s="826"/>
      <c r="I168" s="826"/>
      <c r="J168" s="826"/>
      <c r="K168" s="826"/>
    </row>
    <row r="169" spans="1:11">
      <c r="B169" s="186"/>
      <c r="C169" s="186"/>
      <c r="D169" s="186"/>
      <c r="E169" s="186"/>
      <c r="F169" s="186"/>
      <c r="G169" s="186"/>
      <c r="H169" s="186"/>
      <c r="I169" s="186"/>
      <c r="J169" s="186"/>
      <c r="K169" s="186"/>
    </row>
    <row r="171" spans="1:11" ht="13.5" thickBot="1">
      <c r="A171" s="189" t="s">
        <v>8</v>
      </c>
      <c r="B171" s="786" t="s">
        <v>239</v>
      </c>
      <c r="C171" s="786"/>
      <c r="D171" s="786"/>
      <c r="E171" s="786"/>
      <c r="F171" s="786"/>
      <c r="G171" s="786"/>
      <c r="H171" s="786"/>
      <c r="I171" s="786"/>
      <c r="J171" s="507"/>
      <c r="K171" s="507"/>
    </row>
    <row r="173" spans="1:11" ht="12" thickBot="1">
      <c r="F173" s="190" t="s">
        <v>1139</v>
      </c>
    </row>
    <row r="174" spans="1:11" ht="15" customHeight="1" thickBot="1">
      <c r="B174" s="821" t="s">
        <v>238</v>
      </c>
      <c r="C174" s="822"/>
      <c r="D174" s="191">
        <v>43465</v>
      </c>
      <c r="E174" s="191">
        <v>43830</v>
      </c>
      <c r="F174" s="192" t="s">
        <v>240</v>
      </c>
    </row>
    <row r="175" spans="1:11" ht="15" customHeight="1">
      <c r="B175" s="823" t="s">
        <v>241</v>
      </c>
      <c r="C175" s="824"/>
      <c r="D175" s="193">
        <f>'EgyszÉvesMérleg"A" HU'!D16</f>
        <v>0</v>
      </c>
      <c r="E175" s="193">
        <f>'EgyszÉvesMérleg"A" HU'!F16</f>
        <v>0</v>
      </c>
      <c r="F175" s="194" t="str">
        <f>IF(AND(D175=0,E175=0),"-",IF(D175=0,"n/a",E175/D175-1))</f>
        <v>-</v>
      </c>
    </row>
    <row r="176" spans="1:11" ht="15" customHeight="1">
      <c r="B176" s="733" t="s">
        <v>242</v>
      </c>
      <c r="C176" s="818"/>
      <c r="D176" s="193">
        <v>52528</v>
      </c>
      <c r="E176" s="193">
        <v>53138</v>
      </c>
      <c r="F176" s="195">
        <f>IF(AND(D176=0,E176=0),"-",IF(D176=0,"n/a",E176/D176-1))</f>
        <v>1.1612854096862524E-2</v>
      </c>
    </row>
    <row r="177" spans="1:8" ht="15" customHeight="1">
      <c r="B177" s="733" t="s">
        <v>243</v>
      </c>
      <c r="C177" s="818"/>
      <c r="D177" s="193">
        <f>'EgyszÉvesMérleg"A" HU'!D18</f>
        <v>0</v>
      </c>
      <c r="E177" s="193">
        <f>'EgyszÉvesMérleg"A" HU'!F18</f>
        <v>0</v>
      </c>
      <c r="F177" s="195" t="str">
        <f>IF(AND(D177=0,E177=0),"-",IF(D177=0,"n/a",E177/D177-1))</f>
        <v>-</v>
      </c>
    </row>
    <row r="178" spans="1:8" ht="15" customHeight="1" thickBot="1">
      <c r="B178" s="819" t="s">
        <v>244</v>
      </c>
      <c r="C178" s="820"/>
      <c r="D178" s="196">
        <f>'EgyszÉvesMérleg"A" HU'!D19</f>
        <v>111</v>
      </c>
      <c r="E178" s="196">
        <f>'EgyszÉvesMérleg"A" HU'!F19</f>
        <v>1594</v>
      </c>
      <c r="F178" s="197">
        <f>IF(AND(D178=0,E178=0),"-",IF(D178=0,"n/a",E178/D178-1))</f>
        <v>13.36036036036036</v>
      </c>
    </row>
    <row r="179" spans="1:8" ht="15" customHeight="1" thickBot="1">
      <c r="B179" s="821" t="s">
        <v>230</v>
      </c>
      <c r="C179" s="822"/>
      <c r="D179" s="198">
        <f>SUM(D175:D178)</f>
        <v>52639</v>
      </c>
      <c r="E179" s="198">
        <f>SUM(E175:E178)</f>
        <v>54732</v>
      </c>
      <c r="F179" s="199">
        <f>(E179-D179)/D179</f>
        <v>3.9761393643496269E-2</v>
      </c>
    </row>
    <row r="180" spans="1:8">
      <c r="D180" s="200">
        <f>D179-'EgyszÉvesMérleg"A" HU'!D15</f>
        <v>0</v>
      </c>
      <c r="E180" s="200">
        <f>E179-'EgyszÉvesMérleg"A" HU'!F15</f>
        <v>0</v>
      </c>
    </row>
    <row r="181" spans="1:8">
      <c r="A181" s="185" t="s">
        <v>162</v>
      </c>
      <c r="B181" s="156" t="s">
        <v>242</v>
      </c>
    </row>
    <row r="183" spans="1:8">
      <c r="B183" s="156" t="s">
        <v>245</v>
      </c>
    </row>
    <row r="185" spans="1:8" ht="12" thickBot="1">
      <c r="G185" s="792" t="s">
        <v>1139</v>
      </c>
      <c r="H185" s="792"/>
    </row>
    <row r="186" spans="1:8">
      <c r="B186" s="713" t="s">
        <v>238</v>
      </c>
      <c r="C186" s="714"/>
      <c r="D186" s="715"/>
      <c r="E186" s="715"/>
      <c r="F186" s="726">
        <f>D174</f>
        <v>43465</v>
      </c>
      <c r="G186" s="726">
        <f>E174</f>
        <v>43830</v>
      </c>
      <c r="H186" s="726" t="s">
        <v>240</v>
      </c>
    </row>
    <row r="187" spans="1:8" ht="12" thickBot="1">
      <c r="B187" s="793"/>
      <c r="C187" s="794"/>
      <c r="D187" s="794"/>
      <c r="E187" s="794"/>
      <c r="F187" s="727"/>
      <c r="G187" s="727"/>
      <c r="H187" s="727"/>
    </row>
    <row r="188" spans="1:8" ht="13.5" customHeight="1">
      <c r="B188" s="809" t="s">
        <v>246</v>
      </c>
      <c r="C188" s="810"/>
      <c r="D188" s="810"/>
      <c r="E188" s="811"/>
      <c r="F188" s="616">
        <v>52492</v>
      </c>
      <c r="G188" s="414">
        <v>52760</v>
      </c>
      <c r="H188" s="194">
        <f t="shared" ref="H188:H194" si="7">IF(AND(F188=0,G188=0),"-",IF(F188=0,"n/a",G188/F188-1))</f>
        <v>5.1055398917929651E-3</v>
      </c>
    </row>
    <row r="189" spans="1:8" ht="13.5" customHeight="1">
      <c r="B189" s="812" t="s">
        <v>247</v>
      </c>
      <c r="C189" s="813"/>
      <c r="D189" s="813"/>
      <c r="E189" s="814"/>
      <c r="F189" s="636"/>
      <c r="G189" s="414"/>
      <c r="H189" s="195" t="str">
        <f t="shared" si="7"/>
        <v>-</v>
      </c>
    </row>
    <row r="190" spans="1:8" ht="24.75" customHeight="1">
      <c r="B190" s="803" t="s">
        <v>248</v>
      </c>
      <c r="C190" s="804"/>
      <c r="D190" s="804"/>
      <c r="E190" s="805"/>
      <c r="F190" s="636"/>
      <c r="G190" s="414"/>
      <c r="H190" s="195" t="str">
        <f t="shared" si="7"/>
        <v>-</v>
      </c>
    </row>
    <row r="191" spans="1:8" ht="24.75" customHeight="1">
      <c r="B191" s="803" t="s">
        <v>249</v>
      </c>
      <c r="C191" s="804"/>
      <c r="D191" s="804"/>
      <c r="E191" s="805"/>
      <c r="F191" s="636"/>
      <c r="G191" s="637"/>
      <c r="H191" s="195" t="str">
        <f t="shared" si="7"/>
        <v>-</v>
      </c>
    </row>
    <row r="192" spans="1:8" ht="12" customHeight="1">
      <c r="B192" s="812" t="s">
        <v>250</v>
      </c>
      <c r="C192" s="813"/>
      <c r="D192" s="813"/>
      <c r="E192" s="814"/>
      <c r="F192" s="636"/>
      <c r="G192" s="638"/>
      <c r="H192" s="195" t="str">
        <f t="shared" si="7"/>
        <v>-</v>
      </c>
    </row>
    <row r="193" spans="1:11" ht="12" thickBot="1">
      <c r="B193" s="815" t="s">
        <v>251</v>
      </c>
      <c r="C193" s="816"/>
      <c r="D193" s="816"/>
      <c r="E193" s="817"/>
      <c r="F193" s="636">
        <v>36</v>
      </c>
      <c r="G193" s="639">
        <v>378</v>
      </c>
      <c r="H193" s="197">
        <f t="shared" si="7"/>
        <v>9.5</v>
      </c>
    </row>
    <row r="194" spans="1:11" ht="12" thickBot="1">
      <c r="B194" s="806" t="s">
        <v>252</v>
      </c>
      <c r="C194" s="807"/>
      <c r="D194" s="807"/>
      <c r="E194" s="808"/>
      <c r="F194" s="203">
        <f>SUM(F188:F193)</f>
        <v>52528</v>
      </c>
      <c r="G194" s="198">
        <f>SUM(G188:G193)</f>
        <v>53138</v>
      </c>
      <c r="H194" s="204">
        <f t="shared" si="7"/>
        <v>1.1612854096862524E-2</v>
      </c>
    </row>
    <row r="195" spans="1:11">
      <c r="F195" s="200">
        <f>F194-D176</f>
        <v>0</v>
      </c>
      <c r="G195" s="200">
        <f>E176-G194</f>
        <v>0</v>
      </c>
    </row>
    <row r="196" spans="1:11" s="165" customFormat="1">
      <c r="B196" s="205"/>
      <c r="C196" s="205"/>
      <c r="D196" s="205"/>
      <c r="E196" s="205"/>
      <c r="F196" s="200"/>
      <c r="G196" s="200"/>
      <c r="H196" s="205"/>
      <c r="I196" s="205"/>
      <c r="J196" s="205"/>
      <c r="K196" s="205"/>
    </row>
    <row r="197" spans="1:11" ht="30" customHeight="1">
      <c r="A197" s="207" t="s">
        <v>1003</v>
      </c>
      <c r="B197" s="658" t="s">
        <v>1002</v>
      </c>
      <c r="C197" s="658"/>
      <c r="D197" s="658"/>
      <c r="E197" s="658"/>
      <c r="F197" s="658"/>
      <c r="G197" s="658"/>
      <c r="H197" s="658"/>
      <c r="I197" s="658"/>
      <c r="J197" s="658"/>
    </row>
    <row r="199" spans="1:11" ht="15" customHeight="1">
      <c r="A199" s="208" t="s">
        <v>253</v>
      </c>
      <c r="B199" s="500" t="s">
        <v>1005</v>
      </c>
      <c r="C199" s="499"/>
      <c r="D199" s="499"/>
      <c r="E199" s="499"/>
      <c r="F199" s="499"/>
      <c r="G199" s="499"/>
      <c r="H199" s="499"/>
    </row>
    <row r="201" spans="1:11" ht="12" thickBot="1">
      <c r="G201" s="201"/>
      <c r="H201" s="210" t="s">
        <v>220</v>
      </c>
    </row>
    <row r="202" spans="1:11">
      <c r="B202" s="713" t="s">
        <v>238</v>
      </c>
      <c r="C202" s="714"/>
      <c r="D202" s="715"/>
      <c r="E202" s="715"/>
      <c r="F202" s="795">
        <f>F186</f>
        <v>43465</v>
      </c>
      <c r="G202" s="795">
        <f>G186</f>
        <v>43830</v>
      </c>
      <c r="H202" s="726" t="s">
        <v>240</v>
      </c>
    </row>
    <row r="203" spans="1:11" ht="12" customHeight="1" thickBot="1">
      <c r="B203" s="793"/>
      <c r="C203" s="794"/>
      <c r="D203" s="794"/>
      <c r="E203" s="794"/>
      <c r="F203" s="796"/>
      <c r="G203" s="796"/>
      <c r="H203" s="727"/>
    </row>
    <row r="204" spans="1:11" ht="15" customHeight="1">
      <c r="B204" s="797" t="s">
        <v>1140</v>
      </c>
      <c r="C204" s="798"/>
      <c r="D204" s="798"/>
      <c r="E204" s="799"/>
      <c r="F204" s="414">
        <v>52492</v>
      </c>
      <c r="G204" s="414">
        <v>52760</v>
      </c>
      <c r="H204" s="194">
        <f t="shared" ref="H204:H207" si="8">IF(AND(F204=0,G204=0),"-",IF(F204=0,"n/a",G204/F204-1))</f>
        <v>5.1055398917929651E-3</v>
      </c>
    </row>
    <row r="205" spans="1:11" ht="15" customHeight="1">
      <c r="B205" s="789"/>
      <c r="C205" s="790"/>
      <c r="D205" s="790"/>
      <c r="E205" s="791"/>
      <c r="F205" s="414"/>
      <c r="G205" s="414"/>
      <c r="H205" s="212" t="str">
        <f t="shared" si="8"/>
        <v>-</v>
      </c>
    </row>
    <row r="206" spans="1:11" ht="15" customHeight="1" thickBot="1">
      <c r="B206" s="789"/>
      <c r="C206" s="790"/>
      <c r="D206" s="790"/>
      <c r="E206" s="791"/>
      <c r="F206" s="414"/>
      <c r="G206" s="414"/>
      <c r="H206" s="195" t="str">
        <f t="shared" si="8"/>
        <v>-</v>
      </c>
    </row>
    <row r="207" spans="1:11" ht="15" customHeight="1" thickBot="1">
      <c r="B207" s="800" t="s">
        <v>1006</v>
      </c>
      <c r="C207" s="801"/>
      <c r="D207" s="801"/>
      <c r="E207" s="802"/>
      <c r="F207" s="329">
        <f>SUM(F204:F206)</f>
        <v>52492</v>
      </c>
      <c r="G207" s="330">
        <f>SUM(G204:G206)</f>
        <v>52760</v>
      </c>
      <c r="H207" s="204">
        <f t="shared" si="8"/>
        <v>5.1055398917929651E-3</v>
      </c>
    </row>
    <row r="208" spans="1:11">
      <c r="F208" s="200"/>
      <c r="G208" s="200"/>
    </row>
    <row r="209" spans="1:10">
      <c r="A209" s="156" t="s">
        <v>165</v>
      </c>
      <c r="B209" s="156" t="s">
        <v>243</v>
      </c>
    </row>
    <row r="211" spans="1:10">
      <c r="B211" s="156" t="s">
        <v>254</v>
      </c>
    </row>
    <row r="213" spans="1:10">
      <c r="A213" s="185" t="s">
        <v>167</v>
      </c>
      <c r="B213" s="156" t="s">
        <v>244</v>
      </c>
    </row>
    <row r="214" spans="1:10" ht="12.75">
      <c r="A214" s="208" t="s">
        <v>167</v>
      </c>
      <c r="B214" s="500" t="s">
        <v>1007</v>
      </c>
    </row>
    <row r="217" spans="1:10" ht="12" thickBot="1">
      <c r="B217" s="165"/>
      <c r="C217" s="165"/>
      <c r="D217" s="165"/>
      <c r="E217" s="165"/>
      <c r="F217" s="165"/>
      <c r="G217" s="215"/>
      <c r="H217" s="792" t="str">
        <f>H201</f>
        <v>adatok eFt-ban</v>
      </c>
      <c r="I217" s="792"/>
    </row>
    <row r="218" spans="1:10">
      <c r="B218" s="670" t="s">
        <v>238</v>
      </c>
      <c r="C218" s="671"/>
      <c r="D218" s="672"/>
      <c r="E218" s="672"/>
      <c r="F218" s="668">
        <f>F202</f>
        <v>43465</v>
      </c>
      <c r="G218" s="668">
        <f>G202</f>
        <v>43830</v>
      </c>
      <c r="H218" s="787" t="s">
        <v>255</v>
      </c>
      <c r="I218" s="668" t="s">
        <v>240</v>
      </c>
      <c r="J218" s="216"/>
    </row>
    <row r="219" spans="1:10" ht="12.75" thickBot="1">
      <c r="B219" s="673"/>
      <c r="C219" s="674"/>
      <c r="D219" s="674"/>
      <c r="E219" s="674"/>
      <c r="F219" s="675"/>
      <c r="G219" s="675"/>
      <c r="H219" s="788"/>
      <c r="I219" s="675"/>
      <c r="J219" s="217"/>
    </row>
    <row r="220" spans="1:10" ht="15" customHeight="1">
      <c r="B220" s="685" t="s">
        <v>256</v>
      </c>
      <c r="C220" s="686"/>
      <c r="D220" s="686"/>
      <c r="E220" s="687"/>
      <c r="F220" s="628"/>
      <c r="G220" s="631"/>
      <c r="H220" s="332" t="s">
        <v>149</v>
      </c>
      <c r="I220" s="218" t="str">
        <f>IF(AND(F220=0,G220=0),"-",IF(F220=0,"n/a",G220/F220-1))</f>
        <v>-</v>
      </c>
      <c r="J220" s="219"/>
    </row>
    <row r="221" spans="1:10" ht="15" customHeight="1">
      <c r="B221" s="748" t="s">
        <v>257</v>
      </c>
      <c r="C221" s="749"/>
      <c r="D221" s="749"/>
      <c r="E221" s="750"/>
      <c r="F221" s="632">
        <v>111</v>
      </c>
      <c r="G221" s="633">
        <v>1594</v>
      </c>
      <c r="H221" s="333" t="s">
        <v>149</v>
      </c>
      <c r="I221" s="220">
        <f>IF(AND(F221=0,G221=0),"-",IF(F221=0,"n/a",G221/F221-1))</f>
        <v>13.36036036036036</v>
      </c>
      <c r="J221" s="219"/>
    </row>
    <row r="222" spans="1:10" ht="15" customHeight="1" thickBot="1">
      <c r="B222" s="783" t="s">
        <v>258</v>
      </c>
      <c r="C222" s="784"/>
      <c r="D222" s="784"/>
      <c r="E222" s="785"/>
      <c r="F222" s="634"/>
      <c r="G222" s="635"/>
      <c r="H222" s="334"/>
      <c r="I222" s="220" t="str">
        <f>IF(AND(F222=0,G222=0),"-",IF(F222=0,"n/a",G222/F222-1))</f>
        <v>-</v>
      </c>
      <c r="J222" s="219"/>
    </row>
    <row r="223" spans="1:10" ht="15" customHeight="1" thickBot="1">
      <c r="B223" s="682" t="s">
        <v>259</v>
      </c>
      <c r="C223" s="683"/>
      <c r="D223" s="683"/>
      <c r="E223" s="684"/>
      <c r="F223" s="330">
        <f>SUM(F220:F222)</f>
        <v>111</v>
      </c>
      <c r="G223" s="330">
        <f>SUM(G220:G222)</f>
        <v>1594</v>
      </c>
      <c r="H223" s="331"/>
      <c r="I223" s="204">
        <f>IF(AND(F223=0,G223=0),"-",IF(F223=0,"n/a",G223/F223-1))</f>
        <v>13.36036036036036</v>
      </c>
      <c r="J223" s="224"/>
    </row>
    <row r="224" spans="1:10">
      <c r="F224" s="200">
        <f>F223-'EgyszÉvesMérleg"A" HU'!D19</f>
        <v>0</v>
      </c>
      <c r="G224" s="200">
        <f>G223-'EgyszÉvesMérleg"A" HU'!F19</f>
        <v>0</v>
      </c>
    </row>
    <row r="226" spans="1:11">
      <c r="F226" s="200">
        <f>F223-D178</f>
        <v>0</v>
      </c>
      <c r="G226" s="200">
        <f>G223-E178</f>
        <v>0</v>
      </c>
    </row>
    <row r="227" spans="1:11" ht="13.5" thickBot="1">
      <c r="A227" s="189" t="s">
        <v>11</v>
      </c>
      <c r="B227" s="786" t="s">
        <v>9</v>
      </c>
      <c r="C227" s="786"/>
      <c r="D227" s="786"/>
      <c r="E227" s="786"/>
      <c r="F227" s="786"/>
      <c r="G227" s="786"/>
      <c r="H227" s="786"/>
      <c r="I227" s="786"/>
      <c r="J227" s="786"/>
      <c r="K227" s="786"/>
    </row>
    <row r="229" spans="1:11">
      <c r="B229" s="156" t="s">
        <v>1008</v>
      </c>
    </row>
    <row r="231" spans="1:11">
      <c r="B231" s="225" t="s">
        <v>1009</v>
      </c>
    </row>
    <row r="233" spans="1:11" ht="12" thickBot="1">
      <c r="B233" s="165"/>
      <c r="C233" s="165"/>
      <c r="D233" s="165"/>
      <c r="E233" s="165"/>
      <c r="F233" s="165"/>
      <c r="G233" s="215"/>
      <c r="H233" s="215" t="str">
        <f>H217</f>
        <v>adatok eFt-ban</v>
      </c>
    </row>
    <row r="234" spans="1:11">
      <c r="B234" s="670" t="s">
        <v>238</v>
      </c>
      <c r="C234" s="671"/>
      <c r="D234" s="672"/>
      <c r="E234" s="672"/>
      <c r="F234" s="668">
        <f>F218</f>
        <v>43465</v>
      </c>
      <c r="G234" s="668">
        <f>G218</f>
        <v>43830</v>
      </c>
      <c r="H234" s="668" t="s">
        <v>240</v>
      </c>
    </row>
    <row r="235" spans="1:11" ht="12" thickBot="1">
      <c r="B235" s="673"/>
      <c r="C235" s="674"/>
      <c r="D235" s="674"/>
      <c r="E235" s="674"/>
      <c r="F235" s="675"/>
      <c r="G235" s="675"/>
      <c r="H235" s="675"/>
    </row>
    <row r="236" spans="1:11" ht="15" customHeight="1">
      <c r="B236" s="780" t="s">
        <v>260</v>
      </c>
      <c r="C236" s="781"/>
      <c r="D236" s="781"/>
      <c r="E236" s="782"/>
      <c r="F236" s="428">
        <v>6813</v>
      </c>
      <c r="G236" s="614">
        <v>6608</v>
      </c>
      <c r="H236" s="194">
        <f>IF(AND(F236=0,G236=0),"-",IF(F236=0,"n/a",G236/F236-1))</f>
        <v>-3.0089534713048538E-2</v>
      </c>
    </row>
    <row r="237" spans="1:11" ht="15" customHeight="1">
      <c r="B237" s="659" t="s">
        <v>261</v>
      </c>
      <c r="C237" s="660"/>
      <c r="D237" s="660"/>
      <c r="E237" s="661"/>
      <c r="F237" s="615"/>
      <c r="G237" s="614"/>
      <c r="H237" s="212"/>
    </row>
    <row r="238" spans="1:11" ht="15" customHeight="1">
      <c r="B238" s="662"/>
      <c r="C238" s="663"/>
      <c r="D238" s="663"/>
      <c r="E238" s="664"/>
      <c r="F238" s="615"/>
      <c r="G238" s="614"/>
      <c r="H238" s="212"/>
    </row>
    <row r="239" spans="1:11" ht="15" customHeight="1">
      <c r="B239" s="780" t="s">
        <v>262</v>
      </c>
      <c r="C239" s="781"/>
      <c r="D239" s="781"/>
      <c r="E239" s="782"/>
      <c r="F239" s="629">
        <v>56</v>
      </c>
      <c r="G239" s="614">
        <v>42</v>
      </c>
      <c r="H239" s="195">
        <f>IF(AND(F239=0,G239=0),"-",IF(F239=0,"n/a",G239/F239-1))</f>
        <v>-0.25</v>
      </c>
    </row>
    <row r="240" spans="1:11" ht="15" customHeight="1">
      <c r="B240" s="659" t="s">
        <v>261</v>
      </c>
      <c r="C240" s="660"/>
      <c r="D240" s="660"/>
      <c r="E240" s="661"/>
      <c r="F240" s="615"/>
      <c r="G240" s="614"/>
      <c r="H240" s="212"/>
    </row>
    <row r="241" spans="1:11" ht="15" customHeight="1">
      <c r="B241" s="662"/>
      <c r="C241" s="663"/>
      <c r="D241" s="663"/>
      <c r="E241" s="664"/>
      <c r="F241" s="615"/>
      <c r="G241" s="614"/>
      <c r="H241" s="212"/>
    </row>
    <row r="242" spans="1:11" ht="15" customHeight="1">
      <c r="B242" s="780" t="s">
        <v>263</v>
      </c>
      <c r="C242" s="781"/>
      <c r="D242" s="781"/>
      <c r="E242" s="782"/>
      <c r="F242" s="629"/>
      <c r="G242" s="630"/>
      <c r="H242" s="195" t="str">
        <f>IF(AND(F242=0,G242=0),"-",IF(F242=0,"n/a",G242/F242-1))</f>
        <v>-</v>
      </c>
    </row>
    <row r="243" spans="1:11" ht="15" customHeight="1">
      <c r="B243" s="659" t="s">
        <v>261</v>
      </c>
      <c r="C243" s="660"/>
      <c r="D243" s="660"/>
      <c r="E243" s="661"/>
      <c r="F243" s="629"/>
      <c r="G243" s="614"/>
      <c r="H243" s="195"/>
    </row>
    <row r="244" spans="1:11" ht="15" customHeight="1" thickBot="1">
      <c r="B244" s="662"/>
      <c r="C244" s="663"/>
      <c r="D244" s="663"/>
      <c r="E244" s="664"/>
      <c r="F244" s="629"/>
      <c r="G244" s="614"/>
      <c r="H244" s="195"/>
    </row>
    <row r="245" spans="1:11" ht="15" customHeight="1" thickBot="1">
      <c r="B245" s="682" t="s">
        <v>264</v>
      </c>
      <c r="C245" s="683"/>
      <c r="D245" s="683"/>
      <c r="E245" s="684"/>
      <c r="F245" s="283">
        <f>F242+F239+F236</f>
        <v>6869</v>
      </c>
      <c r="G245" s="283">
        <f>G242+G239+G236</f>
        <v>6650</v>
      </c>
      <c r="H245" s="204">
        <f>IF(AND(F245=0,G245=0),"-",IF(F245=0,"n/a",G245/F245-1))</f>
        <v>-3.1882370068423316E-2</v>
      </c>
    </row>
    <row r="246" spans="1:11">
      <c r="F246" s="200">
        <f>F245-'EgyszÉvesMérleg"A" HU'!D20</f>
        <v>0</v>
      </c>
      <c r="G246" s="200">
        <f>G245-'EgyszÉvesMérleg"A" HU'!F20</f>
        <v>0</v>
      </c>
    </row>
    <row r="247" spans="1:11">
      <c r="F247" s="200"/>
      <c r="G247" s="200"/>
    </row>
    <row r="249" spans="1:11">
      <c r="E249" s="200" t="e">
        <f>#REF!-'EgyszÉvesMérleg"A" HU'!D38</f>
        <v>#REF!</v>
      </c>
      <c r="I249" s="200" t="e">
        <f>#REF!-'EgyszÉvesMérleg"A" HU'!F38</f>
        <v>#REF!</v>
      </c>
    </row>
    <row r="250" spans="1:11">
      <c r="F250" s="200"/>
      <c r="G250" s="200"/>
    </row>
    <row r="251" spans="1:11" ht="13.5" thickBot="1">
      <c r="A251" s="189" t="s">
        <v>16</v>
      </c>
      <c r="B251" s="286" t="s">
        <v>17</v>
      </c>
      <c r="C251" s="227"/>
      <c r="D251" s="227"/>
      <c r="E251" s="227"/>
      <c r="F251" s="227"/>
      <c r="G251" s="227"/>
      <c r="H251" s="227"/>
      <c r="I251" s="227"/>
      <c r="J251" s="158"/>
      <c r="K251" s="158"/>
    </row>
    <row r="254" spans="1:11" ht="13.5" thickBot="1">
      <c r="A254" s="189" t="s">
        <v>18</v>
      </c>
      <c r="B254" s="226" t="s">
        <v>265</v>
      </c>
      <c r="C254" s="227"/>
      <c r="D254" s="227"/>
      <c r="E254" s="227"/>
      <c r="F254" s="227"/>
      <c r="G254" s="227"/>
      <c r="H254" s="227"/>
      <c r="I254" s="227"/>
      <c r="J254" s="227"/>
      <c r="K254" s="227"/>
    </row>
    <row r="256" spans="1:11" ht="15" customHeight="1">
      <c r="B256" s="228" t="s">
        <v>266</v>
      </c>
      <c r="C256" s="228"/>
      <c r="D256" s="228"/>
      <c r="E256" s="228"/>
      <c r="F256" s="228"/>
      <c r="G256" s="228"/>
    </row>
    <row r="257" spans="1:11" ht="15" customHeight="1">
      <c r="B257" s="225" t="s">
        <v>267</v>
      </c>
    </row>
    <row r="259" spans="1:11" s="165" customFormat="1" ht="12" thickBot="1">
      <c r="F259" s="201"/>
      <c r="G259" s="201" t="s">
        <v>220</v>
      </c>
    </row>
    <row r="260" spans="1:11" s="165" customFormat="1" ht="11.25" customHeight="1">
      <c r="B260" s="670" t="s">
        <v>238</v>
      </c>
      <c r="C260" s="671"/>
      <c r="D260" s="672"/>
      <c r="E260" s="778"/>
      <c r="F260" s="666">
        <f>E174</f>
        <v>43830</v>
      </c>
      <c r="G260" s="668" t="s">
        <v>268</v>
      </c>
      <c r="H260" s="668" t="s">
        <v>255</v>
      </c>
      <c r="I260" s="668" t="s">
        <v>269</v>
      </c>
      <c r="J260" s="668" t="s">
        <v>270</v>
      </c>
    </row>
    <row r="261" spans="1:11" s="165" customFormat="1" ht="66.75" customHeight="1" thickBot="1">
      <c r="B261" s="673"/>
      <c r="C261" s="674"/>
      <c r="D261" s="674"/>
      <c r="E261" s="779"/>
      <c r="F261" s="667"/>
      <c r="G261" s="669"/>
      <c r="H261" s="669"/>
      <c r="I261" s="669"/>
      <c r="J261" s="669"/>
    </row>
    <row r="262" spans="1:11" s="165" customFormat="1" ht="15" customHeight="1" thickBot="1">
      <c r="B262" s="620" t="s">
        <v>1141</v>
      </c>
      <c r="C262" s="621"/>
      <c r="D262" s="621"/>
      <c r="E262" s="622"/>
      <c r="F262" s="623">
        <v>4800</v>
      </c>
      <c r="G262" s="624">
        <v>0</v>
      </c>
      <c r="H262" s="625" t="s">
        <v>149</v>
      </c>
      <c r="I262" s="626"/>
      <c r="J262" s="627"/>
    </row>
    <row r="263" spans="1:11" s="165" customFormat="1" ht="15" customHeight="1" thickBot="1">
      <c r="B263" s="682" t="s">
        <v>271</v>
      </c>
      <c r="C263" s="683"/>
      <c r="D263" s="683"/>
      <c r="E263" s="684"/>
      <c r="F263" s="335">
        <f>SUM(F262:F262)</f>
        <v>4800</v>
      </c>
      <c r="G263" s="335">
        <f>SUM(G262:G262)</f>
        <v>0</v>
      </c>
      <c r="H263" s="336"/>
      <c r="I263" s="335">
        <f>SUM(I262:I262)</f>
        <v>0</v>
      </c>
      <c r="J263" s="337"/>
    </row>
    <row r="264" spans="1:11" s="165" customFormat="1">
      <c r="F264" s="229"/>
      <c r="G264" s="200"/>
    </row>
    <row r="265" spans="1:11" ht="8.25" customHeight="1"/>
    <row r="266" spans="1:11" s="165" customFormat="1" ht="15" hidden="1" customHeight="1">
      <c r="B266" s="206" t="s">
        <v>1010</v>
      </c>
      <c r="C266" s="206"/>
      <c r="D266" s="206"/>
      <c r="E266" s="206"/>
      <c r="F266" s="206"/>
      <c r="G266" s="202"/>
      <c r="H266" s="202"/>
      <c r="I266" s="202"/>
      <c r="J266" s="202"/>
      <c r="K266" s="202"/>
    </row>
    <row r="267" spans="1:11" s="165" customFormat="1">
      <c r="B267" s="205"/>
      <c r="C267" s="205"/>
      <c r="D267" s="205"/>
      <c r="E267" s="205"/>
      <c r="F267" s="205"/>
      <c r="G267" s="205"/>
      <c r="H267" s="205"/>
      <c r="I267" s="205"/>
      <c r="J267" s="205"/>
      <c r="K267" s="205"/>
    </row>
    <row r="268" spans="1:11" s="165" customFormat="1" ht="15" customHeight="1">
      <c r="B268" s="665" t="s">
        <v>1013</v>
      </c>
      <c r="C268" s="665"/>
      <c r="D268" s="665"/>
      <c r="E268" s="665"/>
      <c r="F268" s="665"/>
      <c r="G268" s="665"/>
      <c r="H268" s="665"/>
      <c r="I268" s="665"/>
      <c r="J268" s="665"/>
      <c r="K268" s="205"/>
    </row>
    <row r="269" spans="1:11">
      <c r="A269" s="207"/>
      <c r="B269" s="100"/>
      <c r="C269" s="100"/>
      <c r="D269" s="100"/>
      <c r="E269" s="100"/>
      <c r="F269" s="100"/>
      <c r="G269" s="100"/>
      <c r="H269" s="100"/>
      <c r="I269" s="100"/>
    </row>
    <row r="270" spans="1:11" s="165" customFormat="1">
      <c r="B270" s="205"/>
      <c r="C270" s="205"/>
      <c r="D270" s="205"/>
      <c r="E270" s="205"/>
      <c r="F270" s="205"/>
      <c r="G270" s="205"/>
      <c r="H270" s="205"/>
      <c r="I270" s="205"/>
      <c r="J270" s="205"/>
      <c r="K270" s="205"/>
    </row>
    <row r="271" spans="1:11" s="165" customFormat="1" ht="13.5" thickBot="1">
      <c r="A271" s="189" t="s">
        <v>20</v>
      </c>
      <c r="B271" s="226" t="s">
        <v>337</v>
      </c>
      <c r="C271" s="227"/>
      <c r="D271" s="227"/>
      <c r="E271" s="227"/>
      <c r="F271" s="227"/>
      <c r="G271" s="227"/>
      <c r="H271" s="227"/>
      <c r="I271" s="227"/>
      <c r="J271" s="227"/>
      <c r="K271" s="227"/>
    </row>
    <row r="272" spans="1:11" s="165" customFormat="1">
      <c r="B272" s="205"/>
      <c r="C272" s="205"/>
      <c r="D272" s="205"/>
      <c r="E272" s="205"/>
      <c r="F272" s="205"/>
      <c r="G272" s="205"/>
      <c r="H272" s="205"/>
      <c r="I272" s="205"/>
      <c r="J272" s="205"/>
      <c r="K272" s="205"/>
    </row>
    <row r="273" spans="2:8" ht="15" customHeight="1">
      <c r="B273" s="156" t="s">
        <v>273</v>
      </c>
    </row>
    <row r="275" spans="2:8" ht="12" thickBot="1">
      <c r="G275" s="201"/>
      <c r="H275" s="214" t="s">
        <v>220</v>
      </c>
    </row>
    <row r="276" spans="2:8">
      <c r="B276" s="670" t="s">
        <v>238</v>
      </c>
      <c r="C276" s="671"/>
      <c r="D276" s="672"/>
      <c r="E276" s="672"/>
      <c r="F276" s="668">
        <v>43465</v>
      </c>
      <c r="G276" s="668">
        <v>43830</v>
      </c>
      <c r="H276" s="668" t="s">
        <v>240</v>
      </c>
    </row>
    <row r="277" spans="2:8" ht="12" customHeight="1" thickBot="1">
      <c r="B277" s="673"/>
      <c r="C277" s="674"/>
      <c r="D277" s="674"/>
      <c r="E277" s="674"/>
      <c r="F277" s="675"/>
      <c r="G277" s="675"/>
      <c r="H277" s="675"/>
    </row>
    <row r="278" spans="2:8" ht="15" customHeight="1">
      <c r="B278" s="685" t="s">
        <v>274</v>
      </c>
      <c r="C278" s="686"/>
      <c r="D278" s="686"/>
      <c r="E278" s="687"/>
      <c r="F278" s="392">
        <v>1200</v>
      </c>
      <c r="G278" s="414">
        <v>1200</v>
      </c>
      <c r="H278" s="194">
        <f>IF(AND(F278=0,G278=0),"-",IF(F278=0,"n/a",G278/F278-1))</f>
        <v>0</v>
      </c>
    </row>
    <row r="279" spans="2:8" ht="15" customHeight="1">
      <c r="B279" s="775" t="s">
        <v>275</v>
      </c>
      <c r="C279" s="776"/>
      <c r="D279" s="776"/>
      <c r="E279" s="777"/>
      <c r="F279" s="392"/>
      <c r="G279" s="608"/>
      <c r="H279" s="195" t="str">
        <f>IF(AND(F279=0,G279=0),"-",IF(F279=0,"n/a",G279/F279-1))</f>
        <v>-</v>
      </c>
    </row>
    <row r="280" spans="2:8" ht="15" customHeight="1">
      <c r="B280" s="685" t="s">
        <v>276</v>
      </c>
      <c r="C280" s="686"/>
      <c r="D280" s="686"/>
      <c r="E280" s="687"/>
      <c r="F280" s="392"/>
      <c r="G280" s="608"/>
      <c r="H280" s="195" t="str">
        <f t="shared" ref="H280:H288" si="9">IF(AND(F280=0,G280=0),"-",IF(F280=0,"n/a",G280/F280-1))</f>
        <v>-</v>
      </c>
    </row>
    <row r="281" spans="2:8" ht="15" customHeight="1">
      <c r="B281" s="775" t="s">
        <v>277</v>
      </c>
      <c r="C281" s="776"/>
      <c r="D281" s="776"/>
      <c r="E281" s="777"/>
      <c r="F281" s="392"/>
      <c r="G281" s="608"/>
      <c r="H281" s="195" t="str">
        <f t="shared" si="9"/>
        <v>-</v>
      </c>
    </row>
    <row r="282" spans="2:8" ht="15" customHeight="1">
      <c r="B282" s="685" t="s">
        <v>278</v>
      </c>
      <c r="C282" s="686"/>
      <c r="D282" s="686"/>
      <c r="E282" s="687"/>
      <c r="F282" s="392"/>
      <c r="G282" s="608"/>
      <c r="H282" s="195" t="str">
        <f t="shared" si="9"/>
        <v>-</v>
      </c>
    </row>
    <row r="283" spans="2:8" ht="15" customHeight="1">
      <c r="B283" s="769" t="s">
        <v>279</v>
      </c>
      <c r="C283" s="770"/>
      <c r="D283" s="770"/>
      <c r="E283" s="771"/>
      <c r="F283" s="617">
        <v>13</v>
      </c>
      <c r="G283" s="618">
        <v>167</v>
      </c>
      <c r="H283" s="195">
        <f t="shared" si="9"/>
        <v>11.846153846153847</v>
      </c>
    </row>
    <row r="284" spans="2:8" ht="15" customHeight="1">
      <c r="B284" s="766" t="s">
        <v>280</v>
      </c>
      <c r="C284" s="767"/>
      <c r="D284" s="767"/>
      <c r="E284" s="768"/>
      <c r="F284" s="392"/>
      <c r="G284" s="608"/>
      <c r="H284" s="195" t="str">
        <f t="shared" si="9"/>
        <v>-</v>
      </c>
    </row>
    <row r="285" spans="2:8" ht="15" customHeight="1">
      <c r="B285" s="769" t="s">
        <v>281</v>
      </c>
      <c r="C285" s="770"/>
      <c r="D285" s="770"/>
      <c r="E285" s="771"/>
      <c r="F285" s="617"/>
      <c r="G285" s="414"/>
      <c r="H285" s="195" t="str">
        <f t="shared" si="9"/>
        <v>-</v>
      </c>
    </row>
    <row r="286" spans="2:8" ht="26.25" customHeight="1">
      <c r="B286" s="769" t="s">
        <v>282</v>
      </c>
      <c r="C286" s="770"/>
      <c r="D286" s="770"/>
      <c r="E286" s="771"/>
      <c r="F286" s="617"/>
      <c r="G286" s="619"/>
      <c r="H286" s="195" t="str">
        <f t="shared" si="9"/>
        <v>-</v>
      </c>
    </row>
    <row r="287" spans="2:8" ht="23.25" customHeight="1">
      <c r="B287" s="769" t="s">
        <v>283</v>
      </c>
      <c r="C287" s="770"/>
      <c r="D287" s="770"/>
      <c r="E287" s="771"/>
      <c r="F287" s="392"/>
      <c r="G287" s="608"/>
      <c r="H287" s="195" t="str">
        <f t="shared" si="9"/>
        <v>-</v>
      </c>
    </row>
    <row r="288" spans="2:8" ht="17.25" customHeight="1" thickBot="1">
      <c r="B288" s="772" t="s">
        <v>284</v>
      </c>
      <c r="C288" s="773"/>
      <c r="D288" s="773"/>
      <c r="E288" s="774"/>
      <c r="F288" s="392">
        <v>2517</v>
      </c>
      <c r="G288" s="414">
        <v>1981</v>
      </c>
      <c r="H288" s="195">
        <f t="shared" si="9"/>
        <v>-0.21295192689709974</v>
      </c>
    </row>
    <row r="289" spans="1:11" ht="18.75" customHeight="1" thickBot="1">
      <c r="B289" s="682" t="s">
        <v>285</v>
      </c>
      <c r="C289" s="683"/>
      <c r="D289" s="683"/>
      <c r="E289" s="684"/>
      <c r="F289" s="338">
        <f>SUM(F278,F280,F282:F288)</f>
        <v>3730</v>
      </c>
      <c r="G289" s="338">
        <f>SUM(G278,G280,G282:G288)</f>
        <v>3348</v>
      </c>
      <c r="H289" s="204">
        <f>IF(AND(F289=0,G289=0),"-",IF(F289=0,"n/a",G289/F289-1))</f>
        <v>-0.10241286863270782</v>
      </c>
    </row>
    <row r="290" spans="1:11">
      <c r="B290" s="234"/>
      <c r="C290" s="234"/>
      <c r="D290" s="234"/>
      <c r="E290" s="234"/>
      <c r="F290" s="200">
        <f>F289-'EgyszÉvesMérleg"A" HU'!D50</f>
        <v>0</v>
      </c>
      <c r="G290" s="200">
        <f>G289-'EgyszÉvesMérleg"A" HU'!F50</f>
        <v>0</v>
      </c>
      <c r="H290" s="224"/>
    </row>
    <row r="291" spans="1:11" ht="12.75">
      <c r="B291" s="500" t="s">
        <v>1014</v>
      </c>
      <c r="C291" s="234"/>
      <c r="D291" s="234"/>
      <c r="E291" s="234"/>
      <c r="F291" s="200"/>
      <c r="G291" s="200"/>
      <c r="H291" s="224"/>
    </row>
    <row r="292" spans="1:11" ht="15" customHeight="1">
      <c r="B292" s="165" t="s">
        <v>286</v>
      </c>
    </row>
    <row r="293" spans="1:11" ht="15" customHeight="1"/>
    <row r="294" spans="1:11">
      <c r="B294" s="205"/>
      <c r="C294" s="205"/>
      <c r="D294" s="205"/>
      <c r="E294" s="205"/>
      <c r="F294" s="205"/>
      <c r="G294" s="205"/>
      <c r="H294" s="205"/>
      <c r="I294" s="205"/>
      <c r="J294" s="205"/>
      <c r="K294" s="205"/>
    </row>
    <row r="296" spans="1:11" ht="13.5" thickBot="1">
      <c r="A296" s="189" t="s">
        <v>272</v>
      </c>
      <c r="B296" s="226" t="s">
        <v>21</v>
      </c>
      <c r="C296" s="227"/>
      <c r="D296" s="227"/>
      <c r="E296" s="227"/>
      <c r="F296" s="227"/>
      <c r="G296" s="227"/>
      <c r="H296" s="227"/>
      <c r="I296" s="227"/>
      <c r="J296" s="227"/>
      <c r="K296" s="227"/>
    </row>
    <row r="298" spans="1:11" s="165" customFormat="1">
      <c r="B298" s="165" t="s">
        <v>1015</v>
      </c>
    </row>
    <row r="299" spans="1:11" s="165" customFormat="1"/>
    <row r="301" spans="1:11" ht="12" thickBot="1">
      <c r="B301" s="165"/>
      <c r="C301" s="165"/>
      <c r="D301" s="165"/>
      <c r="E301" s="165"/>
      <c r="F301" s="165"/>
      <c r="G301" s="215"/>
      <c r="H301" s="215" t="s">
        <v>1142</v>
      </c>
    </row>
    <row r="302" spans="1:11">
      <c r="B302" s="670" t="s">
        <v>238</v>
      </c>
      <c r="C302" s="671"/>
      <c r="D302" s="672"/>
      <c r="E302" s="672"/>
      <c r="F302" s="668">
        <v>43465</v>
      </c>
      <c r="G302" s="668">
        <v>43830</v>
      </c>
      <c r="H302" s="668" t="s">
        <v>240</v>
      </c>
    </row>
    <row r="303" spans="1:11" ht="12" thickBot="1">
      <c r="B303" s="673"/>
      <c r="C303" s="674"/>
      <c r="D303" s="674"/>
      <c r="E303" s="674"/>
      <c r="F303" s="675"/>
      <c r="G303" s="675"/>
      <c r="H303" s="675"/>
    </row>
    <row r="304" spans="1:11" ht="15" customHeight="1">
      <c r="B304" s="685" t="s">
        <v>287</v>
      </c>
      <c r="C304" s="686"/>
      <c r="D304" s="686"/>
      <c r="E304" s="687"/>
      <c r="F304" s="392"/>
      <c r="G304" s="614"/>
      <c r="H304" s="194" t="str">
        <f>IF(AND(F304=0,G304=0),"-",IF(F304=0,"n/a",G304/F304-1))</f>
        <v>-</v>
      </c>
    </row>
    <row r="305" spans="1:11" ht="15" customHeight="1">
      <c r="B305" s="659" t="s">
        <v>261</v>
      </c>
      <c r="C305" s="660"/>
      <c r="D305" s="660"/>
      <c r="E305" s="661"/>
      <c r="F305" s="615"/>
      <c r="G305" s="614"/>
      <c r="H305" s="212"/>
    </row>
    <row r="306" spans="1:11" ht="15" customHeight="1">
      <c r="B306" s="662"/>
      <c r="C306" s="663"/>
      <c r="D306" s="663"/>
      <c r="E306" s="664"/>
      <c r="F306" s="615"/>
      <c r="G306" s="614"/>
      <c r="H306" s="212"/>
    </row>
    <row r="307" spans="1:11" ht="15" customHeight="1">
      <c r="B307" s="685" t="s">
        <v>288</v>
      </c>
      <c r="C307" s="686"/>
      <c r="D307" s="686"/>
      <c r="E307" s="687"/>
      <c r="F307" s="392">
        <v>3724</v>
      </c>
      <c r="G307" s="614">
        <v>3324</v>
      </c>
      <c r="H307" s="195">
        <f>IF(AND(F307=0,G307=0),"-",IF(F307=0,"n/a",G307/F307-1))</f>
        <v>-0.10741138560687435</v>
      </c>
    </row>
    <row r="308" spans="1:11" ht="15" customHeight="1">
      <c r="B308" s="659" t="s">
        <v>261</v>
      </c>
      <c r="C308" s="660"/>
      <c r="D308" s="660"/>
      <c r="E308" s="661"/>
      <c r="F308" s="615"/>
      <c r="G308" s="614"/>
      <c r="H308" s="212"/>
    </row>
    <row r="309" spans="1:11" ht="15" customHeight="1">
      <c r="B309" s="662"/>
      <c r="C309" s="663"/>
      <c r="D309" s="663"/>
      <c r="E309" s="664"/>
      <c r="F309" s="615"/>
      <c r="G309" s="614"/>
      <c r="H309" s="212"/>
    </row>
    <row r="310" spans="1:11" ht="15" customHeight="1">
      <c r="B310" s="685" t="s">
        <v>289</v>
      </c>
      <c r="C310" s="686"/>
      <c r="D310" s="686"/>
      <c r="E310" s="687"/>
      <c r="F310" s="616"/>
      <c r="G310" s="608"/>
      <c r="H310" s="195" t="str">
        <f>IF(AND(F310=0,G310=0),"-",IF(F310=0,"n/a",G310/F310-1))</f>
        <v>-</v>
      </c>
    </row>
    <row r="311" spans="1:11" ht="15" customHeight="1">
      <c r="B311" s="659" t="s">
        <v>261</v>
      </c>
      <c r="C311" s="660"/>
      <c r="D311" s="660"/>
      <c r="E311" s="661"/>
      <c r="F311" s="615"/>
      <c r="G311" s="614"/>
      <c r="H311" s="212"/>
    </row>
    <row r="312" spans="1:11" ht="15" customHeight="1" thickBot="1">
      <c r="B312" s="662"/>
      <c r="C312" s="663"/>
      <c r="D312" s="663"/>
      <c r="E312" s="664"/>
      <c r="F312" s="615"/>
      <c r="G312" s="614"/>
      <c r="H312" s="212"/>
    </row>
    <row r="313" spans="1:11" ht="15" customHeight="1" thickBot="1">
      <c r="B313" s="682" t="s">
        <v>290</v>
      </c>
      <c r="C313" s="683"/>
      <c r="D313" s="683"/>
      <c r="E313" s="684"/>
      <c r="F313" s="338">
        <f>F304+F307+F310</f>
        <v>3724</v>
      </c>
      <c r="G313" s="338">
        <f>G304+G307+G310</f>
        <v>3324</v>
      </c>
      <c r="H313" s="204">
        <f>IF(AND(F313=0,G313=0),"-",IF(F313=0,"n/a",G313/F313-1))</f>
        <v>-0.10741138560687435</v>
      </c>
    </row>
    <row r="314" spans="1:11">
      <c r="F314" s="200">
        <f>F313-'EgyszÉvesMérleg"A" HU'!D51</f>
        <v>0</v>
      </c>
      <c r="G314" s="200">
        <f>G313-'EgyszÉvesMérleg"A" HU'!F51</f>
        <v>0</v>
      </c>
    </row>
    <row r="315" spans="1:11">
      <c r="F315" s="200"/>
      <c r="G315" s="200"/>
    </row>
    <row r="316" spans="1:11" ht="12.75">
      <c r="A316" s="688" t="s">
        <v>291</v>
      </c>
      <c r="B316" s="688"/>
      <c r="C316" s="688"/>
      <c r="D316" s="688"/>
      <c r="E316" s="688"/>
      <c r="F316" s="688"/>
      <c r="G316" s="200"/>
    </row>
    <row r="318" spans="1:11" ht="13.5" thickBot="1">
      <c r="A318" s="189" t="s">
        <v>2</v>
      </c>
      <c r="B318" s="226" t="s">
        <v>67</v>
      </c>
      <c r="C318" s="227"/>
      <c r="D318" s="227"/>
      <c r="E318" s="227"/>
      <c r="F318" s="227"/>
      <c r="G318" s="227"/>
      <c r="H318" s="227"/>
      <c r="I318" s="227"/>
      <c r="J318" s="227"/>
      <c r="K318" s="227"/>
    </row>
    <row r="320" spans="1:11" s="165" customFormat="1" ht="15" customHeight="1"/>
    <row r="321" spans="2:8" s="165" customFormat="1" ht="15" customHeight="1">
      <c r="B321" s="550" t="s">
        <v>1017</v>
      </c>
    </row>
    <row r="322" spans="2:8" s="165" customFormat="1" ht="15" customHeight="1">
      <c r="B322" s="550" t="s">
        <v>1016</v>
      </c>
    </row>
    <row r="324" spans="2:8" ht="12" thickBot="1">
      <c r="B324" s="165"/>
      <c r="C324" s="165"/>
      <c r="D324" s="165"/>
      <c r="E324" s="165"/>
      <c r="F324" s="165"/>
      <c r="G324" s="215"/>
      <c r="H324" s="215" t="str">
        <f>H301</f>
        <v>adatok e-FT-ban</v>
      </c>
    </row>
    <row r="325" spans="2:8">
      <c r="B325" s="670" t="s">
        <v>238</v>
      </c>
      <c r="C325" s="671"/>
      <c r="D325" s="672"/>
      <c r="E325" s="672"/>
      <c r="F325" s="668" t="str">
        <f>'EgyszÉvesEredmÖsszktg"A" HU'!D10</f>
        <v>2018.01.01-2018.12.31</v>
      </c>
      <c r="G325" s="668" t="str">
        <f>'EgyszÉvesEredmÖsszktg"A" HU'!F10</f>
        <v>2019.01.01-2019.12.31</v>
      </c>
      <c r="H325" s="668" t="s">
        <v>240</v>
      </c>
    </row>
    <row r="326" spans="2:8" ht="12" thickBot="1">
      <c r="B326" s="673"/>
      <c r="C326" s="674"/>
      <c r="D326" s="674"/>
      <c r="E326" s="674"/>
      <c r="F326" s="675"/>
      <c r="G326" s="675"/>
      <c r="H326" s="675"/>
    </row>
    <row r="327" spans="2:8" ht="15" customHeight="1">
      <c r="B327" s="676" t="s">
        <v>293</v>
      </c>
      <c r="C327" s="677"/>
      <c r="D327" s="677"/>
      <c r="E327" s="678"/>
      <c r="F327" s="452">
        <v>101264</v>
      </c>
      <c r="G327" s="608">
        <v>90727</v>
      </c>
      <c r="H327" s="194">
        <f>IF(AND(F327=0,G327=0),"-",IF(F327=0,"n/a",G327/F327-1))</f>
        <v>-0.10405474798546377</v>
      </c>
    </row>
    <row r="328" spans="2:8" ht="15" customHeight="1">
      <c r="B328" s="676" t="s">
        <v>1018</v>
      </c>
      <c r="C328" s="677"/>
      <c r="D328" s="677"/>
      <c r="E328" s="678"/>
      <c r="F328" s="452"/>
      <c r="G328" s="602"/>
      <c r="H328" s="212"/>
    </row>
    <row r="329" spans="2:8" ht="15" customHeight="1">
      <c r="B329" s="676" t="s">
        <v>294</v>
      </c>
      <c r="C329" s="677"/>
      <c r="D329" s="677"/>
      <c r="E329" s="678"/>
      <c r="F329" s="452"/>
      <c r="G329" s="414"/>
      <c r="H329" s="195" t="str">
        <f>IF(AND(F329=0,G329=0),"-",IF(F329=0,"n/a",G329/F329-1))</f>
        <v>-</v>
      </c>
    </row>
    <row r="330" spans="2:8" ht="15" customHeight="1" thickBot="1">
      <c r="B330" s="609" t="s">
        <v>1018</v>
      </c>
      <c r="C330" s="610"/>
      <c r="D330" s="610"/>
      <c r="E330" s="611"/>
      <c r="F330" s="612"/>
      <c r="G330" s="613"/>
      <c r="H330" s="517"/>
    </row>
    <row r="331" spans="2:8" ht="15" customHeight="1" thickBot="1">
      <c r="B331" s="682" t="s">
        <v>295</v>
      </c>
      <c r="C331" s="683"/>
      <c r="D331" s="683"/>
      <c r="E331" s="684"/>
      <c r="F331" s="233">
        <f>F327+F329</f>
        <v>101264</v>
      </c>
      <c r="G331" s="233">
        <f>G327+G329</f>
        <v>90727</v>
      </c>
      <c r="H331" s="204">
        <f>IF(AND(F331=0,G331=0),"-",IF(F331=0,"n/a",G331/F331-1))</f>
        <v>-0.10405474798546377</v>
      </c>
    </row>
    <row r="332" spans="2:8">
      <c r="F332" s="200">
        <f>F331-'EgyszÉvesEredmÖsszktg"A" HU'!D12</f>
        <v>0</v>
      </c>
      <c r="G332" s="200">
        <f>G331-'EgyszÉvesEredmÖsszktg"A" HU'!F12</f>
        <v>0</v>
      </c>
    </row>
    <row r="333" spans="2:8">
      <c r="B333" s="237"/>
      <c r="C333" s="237"/>
      <c r="D333" s="237"/>
      <c r="E333" s="237"/>
      <c r="F333" s="224"/>
    </row>
    <row r="334" spans="2:8">
      <c r="B334" s="237"/>
      <c r="C334" s="237"/>
      <c r="D334" s="237"/>
      <c r="E334" s="237"/>
      <c r="F334" s="224"/>
    </row>
    <row r="337" spans="1:11" ht="12" thickBot="1">
      <c r="A337" s="238" t="s">
        <v>292</v>
      </c>
      <c r="B337" s="227" t="s">
        <v>1019</v>
      </c>
      <c r="C337" s="227"/>
      <c r="D337" s="227"/>
      <c r="E337" s="227"/>
      <c r="F337" s="227"/>
      <c r="G337" s="227"/>
      <c r="H337" s="227"/>
      <c r="I337" s="227"/>
      <c r="J337" s="227"/>
      <c r="K337" s="227"/>
    </row>
    <row r="338" spans="1:11">
      <c r="A338" s="238"/>
      <c r="B338" s="239"/>
      <c r="C338" s="239"/>
      <c r="D338" s="239"/>
      <c r="E338" s="239"/>
      <c r="F338" s="239"/>
      <c r="G338" s="239"/>
      <c r="H338" s="239"/>
      <c r="I338" s="239"/>
      <c r="J338" s="239"/>
      <c r="K338" s="239"/>
    </row>
    <row r="339" spans="1:11" ht="20.100000000000001" customHeight="1">
      <c r="B339" s="225" t="s">
        <v>1020</v>
      </c>
    </row>
    <row r="341" spans="1:11" ht="15" customHeight="1">
      <c r="B341" s="234"/>
      <c r="C341" s="234"/>
      <c r="D341" s="234"/>
      <c r="E341" s="234"/>
      <c r="F341" s="241"/>
      <c r="G341" s="241"/>
      <c r="H341" s="242"/>
    </row>
    <row r="342" spans="1:11" ht="15" customHeight="1">
      <c r="B342" s="234"/>
      <c r="C342" s="234"/>
      <c r="D342" s="234"/>
      <c r="E342" s="234"/>
      <c r="F342" s="241"/>
      <c r="G342" s="241"/>
      <c r="H342" s="242"/>
    </row>
    <row r="343" spans="1:11" ht="20.100000000000001" customHeight="1">
      <c r="B343" s="225" t="s">
        <v>1021</v>
      </c>
    </row>
    <row r="345" spans="1:11">
      <c r="B345" s="240"/>
      <c r="C345" s="202"/>
      <c r="D345" s="202"/>
      <c r="E345" s="202"/>
      <c r="F345" s="202"/>
      <c r="G345" s="202"/>
      <c r="H345" s="202"/>
      <c r="I345" s="202"/>
      <c r="J345" s="202"/>
      <c r="K345" s="202"/>
    </row>
    <row r="346" spans="1:11" ht="12" thickBot="1">
      <c r="B346" s="165"/>
      <c r="C346" s="165"/>
      <c r="D346" s="165"/>
      <c r="E346" s="165"/>
      <c r="F346" s="165"/>
      <c r="G346" s="215"/>
      <c r="H346" s="520" t="s">
        <v>220</v>
      </c>
    </row>
    <row r="347" spans="1:11">
      <c r="B347" s="670" t="s">
        <v>238</v>
      </c>
      <c r="C347" s="671"/>
      <c r="D347" s="672"/>
      <c r="E347" s="672"/>
      <c r="F347" s="668">
        <v>43465</v>
      </c>
      <c r="G347" s="668">
        <v>43830</v>
      </c>
      <c r="H347" s="668" t="s">
        <v>240</v>
      </c>
    </row>
    <row r="348" spans="1:11" ht="12" customHeight="1" thickBot="1">
      <c r="B348" s="673"/>
      <c r="C348" s="674"/>
      <c r="D348" s="674"/>
      <c r="E348" s="674"/>
      <c r="F348" s="675"/>
      <c r="G348" s="675"/>
      <c r="H348" s="675"/>
    </row>
    <row r="349" spans="1:11" ht="15" customHeight="1">
      <c r="B349" s="676" t="s">
        <v>59</v>
      </c>
      <c r="C349" s="677"/>
      <c r="D349" s="677"/>
      <c r="E349" s="678"/>
      <c r="F349" s="521">
        <v>2429</v>
      </c>
      <c r="G349" s="521">
        <v>1614</v>
      </c>
      <c r="H349" s="194">
        <f t="shared" ref="H349:H352" si="10">IF(AND(F349=0,G349=0),"-",IF(F349=0,"n/a",G349/F349-1))</f>
        <v>-0.33552902428983122</v>
      </c>
    </row>
    <row r="350" spans="1:11" ht="15" customHeight="1">
      <c r="B350" s="676"/>
      <c r="C350" s="677"/>
      <c r="D350" s="677"/>
      <c r="E350" s="678"/>
      <c r="F350" s="521"/>
      <c r="G350" s="521"/>
      <c r="H350" s="195" t="str">
        <f t="shared" si="10"/>
        <v>-</v>
      </c>
    </row>
    <row r="351" spans="1:11" ht="15" customHeight="1" thickBot="1">
      <c r="B351" s="676"/>
      <c r="C351" s="677"/>
      <c r="D351" s="677"/>
      <c r="E351" s="678"/>
      <c r="F351" s="521"/>
      <c r="G351" s="521"/>
      <c r="H351" s="195" t="str">
        <f t="shared" si="10"/>
        <v>-</v>
      </c>
    </row>
    <row r="352" spans="1:11" ht="15" customHeight="1" thickBot="1">
      <c r="B352" s="682" t="s">
        <v>1022</v>
      </c>
      <c r="C352" s="683"/>
      <c r="D352" s="683"/>
      <c r="E352" s="684"/>
      <c r="F352" s="330">
        <f>SUM(F349:F351)</f>
        <v>2429</v>
      </c>
      <c r="G352" s="330">
        <f>SUM(G349:G351)</f>
        <v>1614</v>
      </c>
      <c r="H352" s="204">
        <f t="shared" si="10"/>
        <v>-0.33552902428983122</v>
      </c>
    </row>
    <row r="353" spans="1:11">
      <c r="B353" s="234"/>
      <c r="C353" s="234"/>
      <c r="D353" s="234"/>
      <c r="E353" s="234"/>
      <c r="F353" s="241"/>
      <c r="G353" s="241"/>
      <c r="H353" s="242"/>
    </row>
    <row r="354" spans="1:11">
      <c r="B354" s="234"/>
      <c r="C354" s="234"/>
      <c r="D354" s="234"/>
      <c r="E354" s="234"/>
      <c r="F354" s="241"/>
      <c r="G354" s="241"/>
      <c r="H354" s="242"/>
    </row>
    <row r="355" spans="1:11" ht="12" thickBot="1">
      <c r="A355" s="238" t="s">
        <v>332</v>
      </c>
      <c r="B355" s="227" t="s">
        <v>338</v>
      </c>
      <c r="C355" s="227"/>
      <c r="D355" s="227"/>
      <c r="E355" s="227"/>
      <c r="F355" s="227"/>
      <c r="G355" s="227"/>
      <c r="H355" s="227"/>
      <c r="I355" s="227"/>
      <c r="J355" s="227"/>
      <c r="K355" s="227"/>
    </row>
    <row r="356" spans="1:11" ht="15" customHeight="1">
      <c r="A356" s="238"/>
      <c r="B356" s="239"/>
      <c r="C356" s="239"/>
      <c r="D356" s="239"/>
      <c r="E356" s="239"/>
      <c r="F356" s="239"/>
      <c r="G356" s="239"/>
      <c r="H356" s="239"/>
      <c r="I356" s="239"/>
      <c r="J356" s="239"/>
      <c r="K356" s="239"/>
    </row>
    <row r="357" spans="1:11">
      <c r="B357" s="225" t="s">
        <v>339</v>
      </c>
    </row>
    <row r="359" spans="1:11" ht="12" thickBot="1">
      <c r="B359" s="165"/>
      <c r="C359" s="165"/>
      <c r="D359" s="165"/>
      <c r="E359" s="165"/>
      <c r="F359" s="165"/>
      <c r="G359" s="215"/>
      <c r="H359" s="520" t="s">
        <v>220</v>
      </c>
    </row>
    <row r="360" spans="1:11">
      <c r="B360" s="670" t="s">
        <v>238</v>
      </c>
      <c r="C360" s="671"/>
      <c r="D360" s="672"/>
      <c r="E360" s="672"/>
      <c r="F360" s="668">
        <f>F347</f>
        <v>43465</v>
      </c>
      <c r="G360" s="668">
        <f>G347</f>
        <v>43830</v>
      </c>
      <c r="H360" s="668" t="s">
        <v>240</v>
      </c>
    </row>
    <row r="361" spans="1:11" ht="12" customHeight="1" thickBot="1">
      <c r="B361" s="673"/>
      <c r="C361" s="674"/>
      <c r="D361" s="674"/>
      <c r="E361" s="674"/>
      <c r="F361" s="675"/>
      <c r="G361" s="675"/>
      <c r="H361" s="675"/>
    </row>
    <row r="362" spans="1:11" ht="15" customHeight="1">
      <c r="B362" s="676" t="s">
        <v>1143</v>
      </c>
      <c r="C362" s="677"/>
      <c r="D362" s="677"/>
      <c r="E362" s="678"/>
      <c r="F362" s="392">
        <v>10646</v>
      </c>
      <c r="G362" s="602">
        <v>2718</v>
      </c>
      <c r="H362" s="194">
        <f t="shared" ref="H362:H366" si="11">IF(AND(F362=0,G362=0),"-",IF(F362=0,"n/a",G362/F362-1))</f>
        <v>-0.74469284238211531</v>
      </c>
    </row>
    <row r="363" spans="1:11" ht="15" customHeight="1">
      <c r="B363" s="679" t="s">
        <v>1144</v>
      </c>
      <c r="C363" s="680"/>
      <c r="D363" s="680"/>
      <c r="E363" s="681"/>
      <c r="F363" s="414">
        <v>63298</v>
      </c>
      <c r="G363" s="414">
        <v>60895</v>
      </c>
      <c r="H363" s="195">
        <f t="shared" si="11"/>
        <v>-3.7963284779929829E-2</v>
      </c>
    </row>
    <row r="364" spans="1:11" ht="15" customHeight="1">
      <c r="B364" s="679" t="s">
        <v>1145</v>
      </c>
      <c r="C364" s="680"/>
      <c r="D364" s="680"/>
      <c r="E364" s="681"/>
      <c r="F364" s="414">
        <v>514</v>
      </c>
      <c r="G364" s="414">
        <v>569</v>
      </c>
      <c r="H364" s="195">
        <f t="shared" si="11"/>
        <v>0.10700389105058372</v>
      </c>
    </row>
    <row r="365" spans="1:11" ht="15" customHeight="1" thickBot="1">
      <c r="B365" s="679"/>
      <c r="C365" s="680"/>
      <c r="D365" s="680"/>
      <c r="E365" s="681"/>
      <c r="F365" s="395"/>
      <c r="G365" s="607"/>
      <c r="H365" s="195" t="str">
        <f t="shared" si="11"/>
        <v>-</v>
      </c>
    </row>
    <row r="366" spans="1:11" ht="15" customHeight="1" thickBot="1">
      <c r="B366" s="682" t="s">
        <v>340</v>
      </c>
      <c r="C366" s="683"/>
      <c r="D366" s="683"/>
      <c r="E366" s="684"/>
      <c r="F366" s="330">
        <f>SUM(F362:F365)</f>
        <v>74458</v>
      </c>
      <c r="G366" s="330">
        <f>SUM(G362:G365)</f>
        <v>64182</v>
      </c>
      <c r="H366" s="204">
        <f t="shared" si="11"/>
        <v>-0.13801069059066862</v>
      </c>
    </row>
    <row r="367" spans="1:11">
      <c r="B367" s="234"/>
      <c r="C367" s="234"/>
      <c r="D367" s="234"/>
      <c r="E367" s="234"/>
      <c r="F367" s="241"/>
      <c r="G367" s="241"/>
      <c r="H367" s="242"/>
    </row>
    <row r="368" spans="1:11" ht="12" thickBot="1">
      <c r="A368" s="238" t="s">
        <v>296</v>
      </c>
      <c r="B368" s="227" t="s">
        <v>343</v>
      </c>
      <c r="C368" s="227"/>
      <c r="D368" s="227"/>
      <c r="E368" s="227"/>
      <c r="F368" s="227"/>
      <c r="G368" s="227"/>
      <c r="H368" s="227"/>
      <c r="I368" s="227"/>
      <c r="J368" s="227"/>
      <c r="K368" s="227"/>
    </row>
    <row r="369" spans="1:11" ht="15" customHeight="1">
      <c r="A369" s="238"/>
      <c r="B369" s="239"/>
      <c r="C369" s="239"/>
      <c r="D369" s="239"/>
      <c r="E369" s="239"/>
      <c r="F369" s="239"/>
      <c r="G369" s="239"/>
      <c r="H369" s="239"/>
      <c r="I369" s="239"/>
      <c r="J369" s="239"/>
      <c r="K369" s="239"/>
    </row>
    <row r="370" spans="1:11">
      <c r="B370" s="225" t="s">
        <v>344</v>
      </c>
    </row>
    <row r="372" spans="1:11" ht="12" thickBot="1">
      <c r="B372" s="165"/>
      <c r="C372" s="165"/>
      <c r="D372" s="165"/>
      <c r="E372" s="165"/>
      <c r="F372" s="165"/>
      <c r="G372" s="215"/>
      <c r="H372" s="520" t="s">
        <v>220</v>
      </c>
    </row>
    <row r="373" spans="1:11">
      <c r="B373" s="670" t="s">
        <v>238</v>
      </c>
      <c r="C373" s="671"/>
      <c r="D373" s="672"/>
      <c r="E373" s="672"/>
      <c r="F373" s="668">
        <f>F360</f>
        <v>43465</v>
      </c>
      <c r="G373" s="668">
        <f>G360</f>
        <v>43830</v>
      </c>
      <c r="H373" s="668" t="s">
        <v>240</v>
      </c>
    </row>
    <row r="374" spans="1:11" ht="12" customHeight="1" thickBot="1">
      <c r="B374" s="673"/>
      <c r="C374" s="674"/>
      <c r="D374" s="674"/>
      <c r="E374" s="674"/>
      <c r="F374" s="675"/>
      <c r="G374" s="675"/>
      <c r="H374" s="675"/>
    </row>
    <row r="375" spans="1:11" ht="15" customHeight="1">
      <c r="B375" s="676" t="s">
        <v>1146</v>
      </c>
      <c r="C375" s="677"/>
      <c r="D375" s="677"/>
      <c r="E375" s="678"/>
      <c r="F375" s="392">
        <v>13274</v>
      </c>
      <c r="G375" s="602">
        <v>14585</v>
      </c>
      <c r="H375" s="194">
        <f t="shared" ref="H375:H383" si="12">IF(AND(F375=0,G375=0),"-",IF(F375=0,"n/a",G375/F375-1))</f>
        <v>9.8764502034051516E-2</v>
      </c>
    </row>
    <row r="376" spans="1:11" ht="15" customHeight="1">
      <c r="B376" s="679" t="s">
        <v>1147</v>
      </c>
      <c r="C376" s="680"/>
      <c r="D376" s="680"/>
      <c r="E376" s="681"/>
      <c r="F376" s="414">
        <v>1504</v>
      </c>
      <c r="G376" s="414">
        <v>1920</v>
      </c>
      <c r="H376" s="195">
        <f t="shared" si="12"/>
        <v>0.27659574468085113</v>
      </c>
    </row>
    <row r="377" spans="1:11" ht="15" customHeight="1">
      <c r="B377" s="679" t="s">
        <v>1148</v>
      </c>
      <c r="C377" s="680"/>
      <c r="D377" s="680"/>
      <c r="E377" s="681"/>
      <c r="F377" s="414">
        <v>2906</v>
      </c>
      <c r="G377" s="414">
        <v>1715</v>
      </c>
      <c r="H377" s="195">
        <f t="shared" si="12"/>
        <v>-0.4098417068134893</v>
      </c>
    </row>
    <row r="378" spans="1:11" ht="15" customHeight="1">
      <c r="B378" s="679"/>
      <c r="C378" s="680"/>
      <c r="D378" s="680"/>
      <c r="E378" s="681"/>
      <c r="F378" s="603"/>
      <c r="G378" s="282"/>
      <c r="H378" s="195" t="str">
        <f t="shared" si="12"/>
        <v>-</v>
      </c>
    </row>
    <row r="379" spans="1:11" ht="15" customHeight="1">
      <c r="B379" s="679"/>
      <c r="C379" s="680"/>
      <c r="D379" s="680"/>
      <c r="E379" s="681"/>
      <c r="F379" s="604"/>
      <c r="G379" s="282"/>
      <c r="H379" s="195" t="str">
        <f t="shared" si="12"/>
        <v>-</v>
      </c>
    </row>
    <row r="380" spans="1:11" ht="15" customHeight="1">
      <c r="B380" s="676"/>
      <c r="C380" s="677"/>
      <c r="D380" s="677"/>
      <c r="E380" s="678"/>
      <c r="F380" s="604"/>
      <c r="G380" s="282"/>
      <c r="H380" s="195" t="str">
        <f t="shared" si="12"/>
        <v>-</v>
      </c>
    </row>
    <row r="381" spans="1:11" ht="15" customHeight="1">
      <c r="B381" s="679"/>
      <c r="C381" s="680"/>
      <c r="D381" s="680"/>
      <c r="E381" s="681"/>
      <c r="F381" s="605"/>
      <c r="G381" s="606"/>
      <c r="H381" s="195" t="str">
        <f t="shared" si="12"/>
        <v>-</v>
      </c>
    </row>
    <row r="382" spans="1:11" ht="15" customHeight="1" thickBot="1">
      <c r="B382" s="679"/>
      <c r="C382" s="680"/>
      <c r="D382" s="680"/>
      <c r="E382" s="681"/>
      <c r="F382" s="395"/>
      <c r="G382" s="607"/>
      <c r="H382" s="195" t="str">
        <f t="shared" si="12"/>
        <v>-</v>
      </c>
    </row>
    <row r="383" spans="1:11" ht="15" customHeight="1" thickBot="1">
      <c r="B383" s="682" t="s">
        <v>1023</v>
      </c>
      <c r="C383" s="683"/>
      <c r="D383" s="683"/>
      <c r="E383" s="684"/>
      <c r="F383" s="330">
        <f>SUM(F375:F382)</f>
        <v>17684</v>
      </c>
      <c r="G383" s="330">
        <f>SUM(G375:G382)</f>
        <v>18220</v>
      </c>
      <c r="H383" s="204">
        <f t="shared" si="12"/>
        <v>3.0309884641483764E-2</v>
      </c>
    </row>
    <row r="384" spans="1:11" ht="15" customHeight="1">
      <c r="B384" s="234"/>
      <c r="C384" s="234"/>
      <c r="D384" s="234"/>
      <c r="E384" s="234"/>
      <c r="F384" s="241"/>
      <c r="G384" s="241"/>
      <c r="H384" s="242"/>
    </row>
    <row r="385" spans="1:11" ht="12" thickBot="1">
      <c r="A385" s="238" t="s">
        <v>333</v>
      </c>
      <c r="B385" s="227" t="s">
        <v>1025</v>
      </c>
      <c r="C385" s="227"/>
      <c r="D385" s="227"/>
      <c r="E385" s="227"/>
      <c r="F385" s="227"/>
      <c r="G385" s="227"/>
      <c r="H385" s="227"/>
      <c r="I385" s="227"/>
      <c r="J385" s="227"/>
      <c r="K385" s="227"/>
    </row>
    <row r="387" spans="1:11">
      <c r="B387" s="156" t="s">
        <v>1024</v>
      </c>
    </row>
    <row r="389" spans="1:11" ht="15" customHeight="1">
      <c r="B389" s="205"/>
      <c r="C389" s="205"/>
      <c r="D389" s="205"/>
      <c r="E389" s="205"/>
      <c r="F389" s="205"/>
      <c r="G389" s="205"/>
      <c r="H389" s="205"/>
      <c r="I389" s="205"/>
      <c r="J389" s="205"/>
      <c r="K389" s="205"/>
    </row>
    <row r="390" spans="1:11" ht="12" thickBot="1">
      <c r="A390" s="238" t="s">
        <v>297</v>
      </c>
      <c r="B390" s="227" t="s">
        <v>1026</v>
      </c>
      <c r="C390" s="227"/>
      <c r="D390" s="227"/>
      <c r="E390" s="227"/>
      <c r="F390" s="227"/>
      <c r="G390" s="227"/>
      <c r="H390" s="227"/>
      <c r="I390" s="227"/>
      <c r="J390" s="227"/>
      <c r="K390" s="227"/>
    </row>
    <row r="392" spans="1:11">
      <c r="B392" s="156" t="s">
        <v>1149</v>
      </c>
    </row>
    <row r="396" spans="1:11" s="165" customFormat="1" ht="12" thickBot="1">
      <c r="A396" s="243" t="s">
        <v>298</v>
      </c>
      <c r="B396" s="244" t="s">
        <v>299</v>
      </c>
      <c r="C396" s="244"/>
      <c r="D396" s="244"/>
      <c r="E396" s="244"/>
      <c r="F396" s="244"/>
      <c r="G396" s="244"/>
      <c r="H396" s="244"/>
      <c r="I396" s="244"/>
      <c r="J396" s="244"/>
      <c r="K396" s="244"/>
    </row>
    <row r="406" spans="2:6">
      <c r="B406" s="156" t="s">
        <v>1172</v>
      </c>
    </row>
    <row r="407" spans="2:6" ht="12" thickBot="1">
      <c r="B407" s="202"/>
      <c r="C407" s="202"/>
      <c r="D407" s="202"/>
      <c r="E407" s="202"/>
      <c r="F407" s="245" t="str">
        <f>H324</f>
        <v>adatok e-FT-ban</v>
      </c>
    </row>
    <row r="408" spans="2:6">
      <c r="B408" s="670" t="s">
        <v>238</v>
      </c>
      <c r="C408" s="671"/>
      <c r="D408" s="672"/>
      <c r="E408" s="672"/>
      <c r="F408" s="668" t="str">
        <f>G325</f>
        <v>2019.01.01-2019.12.31</v>
      </c>
    </row>
    <row r="409" spans="2:6" ht="12" thickBot="1">
      <c r="B409" s="673"/>
      <c r="C409" s="674"/>
      <c r="D409" s="674"/>
      <c r="E409" s="674"/>
      <c r="F409" s="675"/>
    </row>
    <row r="410" spans="2:6" ht="15" customHeight="1">
      <c r="B410" s="763" t="s">
        <v>300</v>
      </c>
      <c r="C410" s="764"/>
      <c r="D410" s="764"/>
      <c r="E410" s="765"/>
      <c r="F410" s="246">
        <f>'EgyszÉvesEredmÖsszktg"A" HU'!F23</f>
        <v>6151</v>
      </c>
    </row>
    <row r="411" spans="2:6" ht="15" customHeight="1">
      <c r="B411" s="760" t="s">
        <v>1027</v>
      </c>
      <c r="C411" s="761"/>
      <c r="D411" s="761"/>
      <c r="E411" s="762"/>
      <c r="F411" s="247"/>
    </row>
    <row r="412" spans="2:6" ht="15" customHeight="1">
      <c r="B412" s="748" t="s">
        <v>1150</v>
      </c>
      <c r="C412" s="749"/>
      <c r="D412" s="749"/>
      <c r="E412" s="750"/>
      <c r="F412" s="601">
        <v>1064</v>
      </c>
    </row>
    <row r="413" spans="2:6" ht="15" customHeight="1">
      <c r="B413" s="751" t="s">
        <v>301</v>
      </c>
      <c r="C413" s="752"/>
      <c r="D413" s="752"/>
      <c r="E413" s="753"/>
      <c r="F413" s="248">
        <f>SUM(F412:F412)</f>
        <v>1064</v>
      </c>
    </row>
    <row r="414" spans="2:6" ht="15" customHeight="1">
      <c r="B414" s="748"/>
      <c r="C414" s="749"/>
      <c r="D414" s="749"/>
      <c r="E414" s="750"/>
      <c r="F414" s="247"/>
    </row>
    <row r="415" spans="2:6" ht="15" customHeight="1">
      <c r="B415" s="760" t="s">
        <v>1028</v>
      </c>
      <c r="C415" s="761"/>
      <c r="D415" s="761"/>
      <c r="E415" s="762"/>
      <c r="F415" s="247"/>
    </row>
    <row r="416" spans="2:6" ht="15" customHeight="1">
      <c r="B416" s="748" t="s">
        <v>1151</v>
      </c>
      <c r="C416" s="749"/>
      <c r="D416" s="749"/>
      <c r="E416" s="750"/>
      <c r="F416" s="601">
        <v>1019</v>
      </c>
    </row>
    <row r="417" spans="1:11" ht="15" customHeight="1">
      <c r="B417" s="748" t="s">
        <v>1152</v>
      </c>
      <c r="C417" s="749"/>
      <c r="D417" s="749"/>
      <c r="E417" s="750"/>
      <c r="F417" s="601">
        <v>3002</v>
      </c>
    </row>
    <row r="418" spans="1:11" ht="15" customHeight="1">
      <c r="B418" s="748" t="s">
        <v>1153</v>
      </c>
      <c r="C418" s="749"/>
      <c r="D418" s="749"/>
      <c r="E418" s="750"/>
      <c r="F418" s="601">
        <v>191</v>
      </c>
    </row>
    <row r="419" spans="1:11" ht="15" customHeight="1">
      <c r="B419" s="751" t="s">
        <v>302</v>
      </c>
      <c r="C419" s="752"/>
      <c r="D419" s="752"/>
      <c r="E419" s="753"/>
      <c r="F419" s="248">
        <f>SUM(F416:F418)</f>
        <v>4212</v>
      </c>
    </row>
    <row r="420" spans="1:11" ht="15" customHeight="1">
      <c r="B420" s="748"/>
      <c r="C420" s="749"/>
      <c r="D420" s="749"/>
      <c r="E420" s="750"/>
      <c r="F420" s="247"/>
    </row>
    <row r="421" spans="1:11" ht="15" customHeight="1" thickBot="1">
      <c r="B421" s="754" t="s">
        <v>303</v>
      </c>
      <c r="C421" s="755"/>
      <c r="D421" s="755"/>
      <c r="E421" s="756"/>
      <c r="F421" s="247">
        <f>F410+F413-F419</f>
        <v>3003</v>
      </c>
    </row>
    <row r="422" spans="1:11" ht="15" customHeight="1">
      <c r="B422" s="361" t="s">
        <v>1029</v>
      </c>
      <c r="C422" s="362"/>
      <c r="D422" s="362"/>
      <c r="E422" s="249"/>
      <c r="F422" s="250"/>
    </row>
    <row r="423" spans="1:11" ht="15" customHeight="1">
      <c r="B423" s="511" t="s">
        <v>304</v>
      </c>
      <c r="C423" s="512"/>
      <c r="D423" s="512"/>
      <c r="E423" s="513"/>
      <c r="F423" s="247">
        <f>F422</f>
        <v>0</v>
      </c>
    </row>
    <row r="424" spans="1:11" ht="15" customHeight="1" thickBot="1">
      <c r="B424" s="757" t="s">
        <v>1154</v>
      </c>
      <c r="C424" s="758"/>
      <c r="D424" s="758"/>
      <c r="E424" s="759"/>
      <c r="F424" s="251">
        <v>270</v>
      </c>
    </row>
    <row r="425" spans="1:11" ht="15" customHeight="1" thickBot="1">
      <c r="B425" s="745" t="s">
        <v>305</v>
      </c>
      <c r="C425" s="746"/>
      <c r="D425" s="746"/>
      <c r="E425" s="747"/>
      <c r="F425" s="252">
        <f>F410-F424</f>
        <v>5881</v>
      </c>
    </row>
    <row r="426" spans="1:11" ht="15" customHeight="1">
      <c r="E426" s="165"/>
      <c r="F426" s="200">
        <f>F425-'EgyszÉvesEredmÖsszktg"A" HU'!F25</f>
        <v>0</v>
      </c>
    </row>
    <row r="427" spans="1:11" ht="12" thickBot="1">
      <c r="A427" s="238" t="s">
        <v>341</v>
      </c>
      <c r="B427" s="227" t="s">
        <v>306</v>
      </c>
      <c r="C427" s="227"/>
      <c r="D427" s="227"/>
      <c r="E427" s="227"/>
      <c r="F427" s="227"/>
      <c r="G427" s="227"/>
      <c r="H427" s="227"/>
      <c r="I427" s="227"/>
      <c r="J427" s="227"/>
      <c r="K427" s="227"/>
    </row>
    <row r="430" spans="1:11" ht="27.75" customHeight="1">
      <c r="B430" s="742" t="s">
        <v>307</v>
      </c>
      <c r="C430" s="742"/>
      <c r="D430" s="742"/>
      <c r="E430" s="742"/>
      <c r="F430" s="742"/>
      <c r="G430" s="742"/>
      <c r="H430" s="742"/>
      <c r="I430" s="742"/>
      <c r="J430" s="742"/>
      <c r="K430" s="742"/>
    </row>
    <row r="433" spans="2:11" ht="33" customHeight="1">
      <c r="B433" s="742" t="s">
        <v>308</v>
      </c>
      <c r="C433" s="742"/>
      <c r="D433" s="742"/>
      <c r="E433" s="742"/>
      <c r="F433" s="742"/>
      <c r="G433" s="742"/>
      <c r="H433" s="742"/>
      <c r="I433" s="742"/>
      <c r="J433" s="742"/>
      <c r="K433" s="742"/>
    </row>
    <row r="435" spans="2:11" ht="12" thickBot="1">
      <c r="B435" s="202"/>
      <c r="C435" s="202"/>
      <c r="D435" s="202"/>
      <c r="E435" s="202"/>
      <c r="F435" s="214"/>
      <c r="G435" s="214"/>
    </row>
    <row r="436" spans="2:11">
      <c r="B436" s="670" t="s">
        <v>238</v>
      </c>
      <c r="C436" s="671"/>
      <c r="D436" s="672"/>
      <c r="E436" s="672"/>
      <c r="F436" s="668" t="s">
        <v>309</v>
      </c>
      <c r="G436" s="743"/>
      <c r="H436" s="743"/>
      <c r="I436" s="743"/>
      <c r="J436" s="216"/>
    </row>
    <row r="437" spans="2:11" ht="36" customHeight="1" thickBot="1">
      <c r="B437" s="673"/>
      <c r="C437" s="674"/>
      <c r="D437" s="674"/>
      <c r="E437" s="674"/>
      <c r="F437" s="675"/>
      <c r="G437" s="744"/>
      <c r="H437" s="744"/>
      <c r="I437" s="744"/>
      <c r="J437" s="217"/>
    </row>
    <row r="438" spans="2:11" ht="15" customHeight="1">
      <c r="B438" s="685" t="s">
        <v>310</v>
      </c>
      <c r="C438" s="686"/>
      <c r="D438" s="686"/>
      <c r="E438" s="687"/>
      <c r="F438" s="285">
        <v>1</v>
      </c>
      <c r="G438" s="253"/>
      <c r="H438" s="253"/>
      <c r="I438" s="253"/>
      <c r="J438" s="219"/>
    </row>
    <row r="439" spans="2:11" ht="15" customHeight="1" thickBot="1">
      <c r="B439" s="685" t="s">
        <v>311</v>
      </c>
      <c r="C439" s="686"/>
      <c r="D439" s="686"/>
      <c r="E439" s="687"/>
      <c r="F439" s="285">
        <v>3</v>
      </c>
      <c r="G439" s="253"/>
      <c r="H439" s="219"/>
      <c r="I439" s="219"/>
      <c r="J439" s="219"/>
    </row>
    <row r="440" spans="2:11" ht="15" customHeight="1" thickBot="1">
      <c r="B440" s="682" t="s">
        <v>230</v>
      </c>
      <c r="C440" s="683"/>
      <c r="D440" s="683"/>
      <c r="E440" s="684"/>
      <c r="F440" s="223">
        <f>SUM(F438:F439)</f>
        <v>4</v>
      </c>
      <c r="G440" s="254"/>
      <c r="H440" s="254"/>
      <c r="I440" s="254"/>
      <c r="J440" s="224"/>
    </row>
    <row r="441" spans="2:11">
      <c r="B441" s="234"/>
      <c r="C441" s="234"/>
      <c r="D441" s="234"/>
      <c r="E441" s="234"/>
      <c r="F441" s="224"/>
      <c r="G441" s="254"/>
      <c r="H441" s="254"/>
      <c r="I441" s="254"/>
      <c r="J441" s="224"/>
    </row>
    <row r="442" spans="2:11">
      <c r="B442" s="255"/>
      <c r="C442" s="255"/>
      <c r="D442" s="219"/>
      <c r="E442" s="219"/>
      <c r="F442" s="219"/>
      <c r="G442" s="219"/>
    </row>
    <row r="443" spans="2:11">
      <c r="B443" s="740" t="s">
        <v>312</v>
      </c>
      <c r="C443" s="740"/>
      <c r="D443" s="219"/>
      <c r="E443" s="219"/>
      <c r="F443" s="219"/>
      <c r="G443" s="219"/>
    </row>
    <row r="444" spans="2:11" ht="27" customHeight="1">
      <c r="B444" s="741" t="s">
        <v>1155</v>
      </c>
      <c r="C444" s="741"/>
      <c r="D444" s="741"/>
      <c r="E444" s="741"/>
      <c r="F444" s="741"/>
      <c r="G444" s="741"/>
      <c r="H444" s="741"/>
      <c r="I444" s="741"/>
      <c r="J444" s="741"/>
    </row>
    <row r="445" spans="2:11">
      <c r="B445" s="255"/>
      <c r="C445" s="255"/>
      <c r="D445" s="219"/>
      <c r="E445" s="219"/>
      <c r="F445" s="219"/>
      <c r="G445" s="219"/>
    </row>
    <row r="446" spans="2:11">
      <c r="B446" s="234"/>
      <c r="C446" s="234"/>
      <c r="D446" s="234"/>
      <c r="E446" s="234"/>
      <c r="F446" s="224"/>
      <c r="G446" s="254"/>
      <c r="H446" s="254"/>
      <c r="I446" s="254"/>
      <c r="J446" s="224"/>
    </row>
    <row r="447" spans="2:11" ht="15" customHeight="1">
      <c r="B447" s="256" t="s">
        <v>313</v>
      </c>
      <c r="C447" s="256"/>
      <c r="D447" s="256"/>
      <c r="E447" s="256"/>
      <c r="F447" s="257"/>
      <c r="G447" s="219"/>
    </row>
    <row r="448" spans="2:11" ht="15" customHeight="1">
      <c r="B448" s="162" t="s">
        <v>314</v>
      </c>
      <c r="C448" s="234"/>
      <c r="D448" s="234"/>
      <c r="E448" s="234"/>
      <c r="F448" s="224"/>
      <c r="G448" s="254"/>
      <c r="H448" s="254"/>
      <c r="I448" s="254"/>
      <c r="J448" s="224"/>
    </row>
    <row r="449" spans="1:11">
      <c r="B449" s="255"/>
      <c r="C449" s="255"/>
      <c r="D449" s="219"/>
      <c r="E449" s="219"/>
      <c r="F449" s="219"/>
      <c r="G449" s="219"/>
    </row>
    <row r="450" spans="1:11">
      <c r="B450" s="255"/>
      <c r="C450" s="255"/>
      <c r="D450" s="219"/>
      <c r="E450" s="219"/>
      <c r="F450" s="219"/>
      <c r="G450" s="219"/>
    </row>
    <row r="451" spans="1:11" ht="15" customHeight="1">
      <c r="B451" s="234"/>
      <c r="C451" s="234"/>
      <c r="D451" s="234"/>
      <c r="E451" s="234"/>
      <c r="F451" s="224"/>
      <c r="G451" s="254"/>
      <c r="H451" s="254"/>
      <c r="I451" s="254"/>
      <c r="J451" s="224"/>
    </row>
    <row r="452" spans="1:11" ht="12" thickBot="1">
      <c r="A452" s="258" t="s">
        <v>342</v>
      </c>
      <c r="B452" s="227" t="s">
        <v>315</v>
      </c>
      <c r="C452" s="227"/>
      <c r="D452" s="227"/>
      <c r="E452" s="227"/>
      <c r="F452" s="227"/>
      <c r="G452" s="227"/>
      <c r="H452" s="227"/>
      <c r="I452" s="227"/>
      <c r="J452" s="227"/>
      <c r="K452" s="239"/>
    </row>
    <row r="454" spans="1:11">
      <c r="B454" s="156" t="s">
        <v>316</v>
      </c>
    </row>
    <row r="456" spans="1:11" ht="12" thickBot="1">
      <c r="B456" s="259" t="s">
        <v>317</v>
      </c>
      <c r="G456" s="201"/>
    </row>
    <row r="457" spans="1:11" ht="24.95" customHeight="1">
      <c r="B457" s="713" t="s">
        <v>238</v>
      </c>
      <c r="C457" s="714"/>
      <c r="D457" s="715"/>
      <c r="E457" s="715"/>
      <c r="F457" s="718">
        <v>43465</v>
      </c>
      <c r="G457" s="689">
        <v>43830</v>
      </c>
      <c r="H457" s="726" t="s">
        <v>240</v>
      </c>
    </row>
    <row r="458" spans="1:11" ht="24.95" customHeight="1" thickBot="1">
      <c r="B458" s="716"/>
      <c r="C458" s="717"/>
      <c r="D458" s="717"/>
      <c r="E458" s="717"/>
      <c r="F458" s="719"/>
      <c r="G458" s="690"/>
      <c r="H458" s="727"/>
    </row>
    <row r="459" spans="1:11" ht="27" customHeight="1">
      <c r="B459" s="728" t="s">
        <v>318</v>
      </c>
      <c r="C459" s="729"/>
      <c r="D459" s="729"/>
      <c r="E459" s="731"/>
      <c r="F459" s="262">
        <f>ROUND('EgyszÉvesMérleg"A" HU'!D13/'EgyszÉvesMérleg"A" HU'!D22,4)</f>
        <v>0.23780000000000001</v>
      </c>
      <c r="G459" s="260">
        <f>ROUND('EgyszÉvesMérleg"A" HU'!F13/'EgyszÉvesMérleg"A" HU'!F22,4)</f>
        <v>0.25109999999999999</v>
      </c>
      <c r="H459" s="212">
        <f t="shared" ref="H459:H464" si="13">IF(AND(F459=0,G459=0),"-",IF(F459=0,"n/a",G459/F459-1))</f>
        <v>5.5929352396972165E-2</v>
      </c>
    </row>
    <row r="460" spans="1:11" ht="27" customHeight="1">
      <c r="B460" s="706" t="s">
        <v>319</v>
      </c>
      <c r="C460" s="707"/>
      <c r="D460" s="707"/>
      <c r="E460" s="732"/>
      <c r="F460" s="262">
        <f>ROUND('EgyszÉvesMérleg"A" HU'!D15/'EgyszÉvesMérleg"A" HU'!D22,4)</f>
        <v>0.67430000000000001</v>
      </c>
      <c r="G460" s="261">
        <f>ROUND('EgyszÉvesMérleg"A" HU'!F15/'EgyszÉvesMérleg"A" HU'!F22,4)</f>
        <v>0.66769999999999996</v>
      </c>
      <c r="H460" s="195">
        <f t="shared" si="13"/>
        <v>-9.7879282218598096E-3</v>
      </c>
    </row>
    <row r="461" spans="1:11" ht="27" customHeight="1">
      <c r="B461" s="733" t="s">
        <v>320</v>
      </c>
      <c r="C461" s="734"/>
      <c r="D461" s="734"/>
      <c r="E461" s="735"/>
      <c r="F461" s="262">
        <f>ROUND('EgyszÉvesMérleg"A" HU'!D38/'EgyszÉvesMérleg"A" HU'!D53,4)</f>
        <v>0.82769999999999999</v>
      </c>
      <c r="G461" s="261">
        <f>ROUND('EgyszÉvesMérleg"A" HU'!F38/'EgyszÉvesMérleg"A" HU'!F53,4)</f>
        <v>0.86</v>
      </c>
      <c r="H461" s="195">
        <f t="shared" si="13"/>
        <v>3.9023800894043781E-2</v>
      </c>
    </row>
    <row r="462" spans="1:11" ht="27" customHeight="1">
      <c r="B462" s="707" t="s">
        <v>321</v>
      </c>
      <c r="C462" s="707"/>
      <c r="D462" s="707"/>
      <c r="E462" s="732"/>
      <c r="F462" s="262">
        <f>ROUND('EgyszÉvesMérleg"A" HU'!D47/'EgyszÉvesMérleg"A" HU'!D53,4)</f>
        <v>0.1246</v>
      </c>
      <c r="G462" s="261">
        <f>ROUND('EgyszÉvesMérleg"A" HU'!F47/'EgyszÉvesMérleg"A" HU'!F53,4)</f>
        <v>9.9400000000000002E-2</v>
      </c>
      <c r="H462" s="195">
        <f t="shared" si="13"/>
        <v>-0.202247191011236</v>
      </c>
    </row>
    <row r="463" spans="1:11" ht="27" customHeight="1">
      <c r="B463" s="736" t="s">
        <v>336</v>
      </c>
      <c r="C463" s="737"/>
      <c r="D463" s="737"/>
      <c r="E463" s="738"/>
      <c r="F463" s="466">
        <f>ROUND('EgyszÉvesMérleg"A" HU'!D38/'EgyszÉvesMérleg"A" HU'!D39,4)</f>
        <v>2.0512999999999999</v>
      </c>
      <c r="G463" s="260">
        <f>ROUND('EgyszÉvesMérleg"A" HU'!F38/'EgyszÉvesMérleg"A" HU'!F39,4)</f>
        <v>2.238</v>
      </c>
      <c r="H463" s="212">
        <f t="shared" si="13"/>
        <v>9.1015453614780917E-2</v>
      </c>
    </row>
    <row r="464" spans="1:11" ht="27" customHeight="1" thickBot="1">
      <c r="B464" s="699" t="s">
        <v>322</v>
      </c>
      <c r="C464" s="700"/>
      <c r="D464" s="700"/>
      <c r="E464" s="739"/>
      <c r="F464" s="263">
        <f>ROUND('EgyszÉvesMérleg"A" HU'!D47/'EgyszÉvesMérleg"A" HU'!D38,4)</f>
        <v>0.15060000000000001</v>
      </c>
      <c r="G464" s="264">
        <f>ROUND('EgyszÉvesMérleg"A" HU'!F47/'EgyszÉvesMérleg"A" HU'!F38,4)</f>
        <v>0.11559999999999999</v>
      </c>
      <c r="H464" s="197">
        <f t="shared" si="13"/>
        <v>-0.23240371845949548</v>
      </c>
    </row>
    <row r="466" spans="2:8" ht="12" thickBot="1">
      <c r="B466" s="259" t="s">
        <v>323</v>
      </c>
    </row>
    <row r="467" spans="2:8">
      <c r="B467" s="713" t="s">
        <v>238</v>
      </c>
      <c r="C467" s="714"/>
      <c r="D467" s="715"/>
      <c r="E467" s="720"/>
      <c r="F467" s="722">
        <f>F457</f>
        <v>43465</v>
      </c>
      <c r="G467" s="724">
        <f>G457</f>
        <v>43830</v>
      </c>
      <c r="H467" s="726" t="s">
        <v>240</v>
      </c>
    </row>
    <row r="468" spans="2:8" ht="12" thickBot="1">
      <c r="B468" s="716"/>
      <c r="C468" s="717"/>
      <c r="D468" s="717"/>
      <c r="E468" s="721"/>
      <c r="F468" s="723"/>
      <c r="G468" s="725"/>
      <c r="H468" s="727"/>
    </row>
    <row r="469" spans="2:8" ht="35.25" customHeight="1">
      <c r="B469" s="728" t="s">
        <v>324</v>
      </c>
      <c r="C469" s="729"/>
      <c r="D469" s="729"/>
      <c r="E469" s="730"/>
      <c r="F469" s="265">
        <f>ROUND(('EgyszÉvesMérleg"A" HU'!D17+'EgyszÉvesMérleg"A" HU'!D18+'EgyszÉvesMérleg"A" HU'!D19)/'EgyszÉvesMérleg"A" HU'!D50,4)</f>
        <v>14.112299999999999</v>
      </c>
      <c r="G469" s="537">
        <f>ROUND(('EgyszÉvesMérleg"A" HU'!F17+'EgyszÉvesMérleg"A" HU'!F18+'EgyszÉvesMérleg"A" HU'!F19)/'EgyszÉvesMérleg"A" HU'!F50,4)</f>
        <v>16.3477</v>
      </c>
      <c r="H469" s="194">
        <f t="shared" ref="H469:H471" si="14">IF(AND(F469=0,G469=0),"-",IF(F469=0,"n/a",G469/F469-1))</f>
        <v>0.15840082764680452</v>
      </c>
    </row>
    <row r="470" spans="2:8" ht="35.25" customHeight="1">
      <c r="B470" s="706" t="s">
        <v>325</v>
      </c>
      <c r="C470" s="707"/>
      <c r="D470" s="707"/>
      <c r="E470" s="708"/>
      <c r="F470" s="533">
        <f>ROUND('EgyszÉvesMérleg"A" HU'!D19/'EgyszÉvesMérleg"A" HU'!D50,4)</f>
        <v>2.98E-2</v>
      </c>
      <c r="G470" s="538">
        <f>ROUND('EgyszÉvesMérleg"A" HU'!F19/'EgyszÉvesMérleg"A" HU'!F50,4)</f>
        <v>0.47610000000000002</v>
      </c>
      <c r="H470" s="195">
        <f t="shared" si="14"/>
        <v>14.976510067114095</v>
      </c>
    </row>
    <row r="471" spans="2:8" ht="35.25" customHeight="1">
      <c r="B471" s="703" t="s">
        <v>326</v>
      </c>
      <c r="C471" s="704"/>
      <c r="D471" s="704"/>
      <c r="E471" s="705"/>
      <c r="F471" s="534">
        <f>ROUND('EgyszÉvesMérleg"A" HU'!D17/'EgyszÉvesMérleg"A" HU'!D50,4)</f>
        <v>14.082599999999999</v>
      </c>
      <c r="G471" s="532">
        <f>ROUND('EgyszÉvesMérleg"A" HU'!F17/'EgyszÉvesMérleg"A" HU'!F50,4)</f>
        <v>15.871600000000001</v>
      </c>
      <c r="H471" s="212">
        <f t="shared" si="14"/>
        <v>0.12703620070157506</v>
      </c>
    </row>
    <row r="472" spans="2:8" ht="35.25" customHeight="1">
      <c r="B472" s="706" t="s">
        <v>327</v>
      </c>
      <c r="C472" s="707"/>
      <c r="D472" s="707"/>
      <c r="E472" s="708"/>
      <c r="F472" s="535">
        <f>ROUND('EgyszÉvesMérleg"A" HU'!D38/('EgyszÉvesMérleg"A" HU'!D38+'EgyszÉvesMérleg"A" HU'!D49),4)</f>
        <v>0.91500000000000004</v>
      </c>
      <c r="G472" s="266">
        <f>ROUND('EgyszÉvesMérleg"A" HU'!F38/('EgyszÉvesMérleg"A" HU'!F38+'EgyszÉvesMérleg"A" HU'!F49),4)</f>
        <v>0.93630000000000002</v>
      </c>
      <c r="H472" s="212">
        <f>(G472-F472)/F472</f>
        <v>2.3278688524590148E-2</v>
      </c>
    </row>
    <row r="473" spans="2:8" ht="35.25" customHeight="1" thickBot="1">
      <c r="B473" s="709" t="s">
        <v>328</v>
      </c>
      <c r="C473" s="710"/>
      <c r="D473" s="710"/>
      <c r="E473" s="711"/>
      <c r="F473" s="536">
        <f>ROUND('EgyszÉvesMérleg"A" HU'!D47/'EgyszÉvesMérleg"A" HU'!D53,4)</f>
        <v>0.1246</v>
      </c>
      <c r="G473" s="267">
        <f>ROUND('EgyszÉvesMérleg"A" HU'!F47/'EgyszÉvesMérleg"A" HU'!F53,4)</f>
        <v>9.9400000000000002E-2</v>
      </c>
      <c r="H473" s="197">
        <f>(G473-F473)/F473</f>
        <v>-0.20224719101123595</v>
      </c>
    </row>
    <row r="474" spans="2:8">
      <c r="C474" s="111"/>
      <c r="D474" s="111"/>
      <c r="E474" s="111"/>
      <c r="F474" s="268"/>
      <c r="G474" s="268"/>
      <c r="H474" s="269"/>
    </row>
    <row r="475" spans="2:8" ht="23.25" customHeight="1" thickBot="1">
      <c r="B475" s="712" t="s">
        <v>329</v>
      </c>
      <c r="C475" s="712"/>
      <c r="D475" s="712"/>
      <c r="E475" s="111"/>
      <c r="F475" s="268"/>
      <c r="G475" s="268"/>
      <c r="H475" s="269"/>
    </row>
    <row r="476" spans="2:8">
      <c r="B476" s="713" t="s">
        <v>238</v>
      </c>
      <c r="C476" s="714"/>
      <c r="D476" s="715"/>
      <c r="E476" s="715"/>
      <c r="F476" s="718">
        <f>F467</f>
        <v>43465</v>
      </c>
      <c r="G476" s="689">
        <f>G467</f>
        <v>43830</v>
      </c>
      <c r="H476" s="691" t="s">
        <v>240</v>
      </c>
    </row>
    <row r="477" spans="2:8" ht="12" thickBot="1">
      <c r="B477" s="716"/>
      <c r="C477" s="717"/>
      <c r="D477" s="717"/>
      <c r="E477" s="717"/>
      <c r="F477" s="719"/>
      <c r="G477" s="690"/>
      <c r="H477" s="692"/>
    </row>
    <row r="478" spans="2:8" ht="28.5" customHeight="1">
      <c r="B478" s="693" t="s">
        <v>330</v>
      </c>
      <c r="C478" s="694"/>
      <c r="D478" s="694"/>
      <c r="E478" s="695"/>
      <c r="F478" s="339">
        <f>ROUND('EgyszÉvesEredmÖsszktg"A" HU'!D19/'EgyszÉvesEredmÖsszktg"A" HU'!D12,4)</f>
        <v>6.0900000000000003E-2</v>
      </c>
      <c r="G478" s="340">
        <f>ROUND('EgyszÉvesEredmÖsszktg"A" HU'!F19/'EgyszÉvesEredmÖsszktg"A" HU'!F12,4)</f>
        <v>6.9900000000000004E-2</v>
      </c>
      <c r="H478" s="212">
        <f t="shared" ref="H478:H480" si="15">IF(AND(F478=0,G478=0),"-",IF(F478=0,"n/a",G478/F478-1))</f>
        <v>0.14778325123152714</v>
      </c>
    </row>
    <row r="479" spans="2:8" ht="27.75" customHeight="1">
      <c r="B479" s="696" t="s">
        <v>1031</v>
      </c>
      <c r="C479" s="697"/>
      <c r="D479" s="697"/>
      <c r="E479" s="698"/>
      <c r="F479" s="539">
        <f>ROUND('EgyszÉvesEredmÖsszktg"A" HU'!D23/'EgyszÉvesMérleg"A" HU'!D38,4)</f>
        <v>9.1899999999999996E-2</v>
      </c>
      <c r="G479" s="540">
        <f>ROUND('EgyszÉvesEredmÖsszktg"A" HU'!F23/'EgyszÉvesMérleg"A" HU'!F38,4)</f>
        <v>8.7300000000000003E-2</v>
      </c>
      <c r="H479" s="195">
        <f t="shared" si="15"/>
        <v>-5.0054406964091358E-2</v>
      </c>
    </row>
    <row r="480" spans="2:8" ht="32.25" customHeight="1" thickBot="1">
      <c r="B480" s="699" t="s">
        <v>331</v>
      </c>
      <c r="C480" s="700"/>
      <c r="D480" s="700"/>
      <c r="E480" s="701"/>
      <c r="F480" s="263">
        <f>ROUND('EgyszÉvesEredmÖsszktg"A" HU'!D19/'EgyszÉvesMérleg"A" HU'!D38,4)</f>
        <v>9.5399999999999999E-2</v>
      </c>
      <c r="G480" s="264">
        <f>ROUND('EgyszÉvesEredmÖsszktg"A" HU'!F19/'EgyszÉvesMérleg"A" HU'!F38,4)</f>
        <v>8.9899999999999994E-2</v>
      </c>
      <c r="H480" s="197">
        <f t="shared" si="15"/>
        <v>-5.7651991614255826E-2</v>
      </c>
    </row>
    <row r="482" spans="2:9" ht="5.25" customHeight="1"/>
    <row r="485" spans="2:9">
      <c r="B485" s="702"/>
      <c r="C485" s="702"/>
      <c r="D485" s="702"/>
      <c r="E485" s="702"/>
      <c r="F485" s="270"/>
      <c r="G485" s="270"/>
      <c r="H485" s="269"/>
    </row>
    <row r="486" spans="2:9" ht="26.25" customHeight="1">
      <c r="B486" s="541" t="str">
        <f>'Egyszerűsített éves besz.HU'!A30</f>
        <v>Keltezés:</v>
      </c>
      <c r="C486" s="878">
        <f>'Beviteli oldal'!B12</f>
        <v>43830</v>
      </c>
      <c r="D486" s="878"/>
      <c r="G486" s="201"/>
      <c r="H486" s="271"/>
      <c r="I486" s="272"/>
    </row>
    <row r="487" spans="2:9" ht="15" customHeight="1">
      <c r="H487" s="271"/>
    </row>
    <row r="488" spans="2:9">
      <c r="H488" s="271"/>
      <c r="I488" s="272"/>
    </row>
    <row r="490" spans="2:9">
      <c r="I490" s="272" t="str">
        <f>'Egyszerűsített éves besz.HU'!E31</f>
        <v>a vállalkozás vezetője (képviselője)</v>
      </c>
    </row>
  </sheetData>
  <mergeCells count="308">
    <mergeCell ref="H373:H374"/>
    <mergeCell ref="B375:E375"/>
    <mergeCell ref="B364:E364"/>
    <mergeCell ref="C486:D486"/>
    <mergeCell ref="B350:E350"/>
    <mergeCell ref="B351:E351"/>
    <mergeCell ref="B352:E352"/>
    <mergeCell ref="B365:E365"/>
    <mergeCell ref="B366:E366"/>
    <mergeCell ref="B373:E374"/>
    <mergeCell ref="F373:F374"/>
    <mergeCell ref="G373:G374"/>
    <mergeCell ref="A1:E1"/>
    <mergeCell ref="F1:K1"/>
    <mergeCell ref="A2:E2"/>
    <mergeCell ref="F2:K2"/>
    <mergeCell ref="A5:D5"/>
    <mergeCell ref="E5:K5"/>
    <mergeCell ref="C99:J99"/>
    <mergeCell ref="B161:J161"/>
    <mergeCell ref="B163:I163"/>
    <mergeCell ref="B101:K101"/>
    <mergeCell ref="B102:J102"/>
    <mergeCell ref="B119:D119"/>
    <mergeCell ref="B121:D121"/>
    <mergeCell ref="B122:D122"/>
    <mergeCell ref="B123:D123"/>
    <mergeCell ref="B124:D124"/>
    <mergeCell ref="B125:D125"/>
    <mergeCell ref="B108:I108"/>
    <mergeCell ref="B114:K114"/>
    <mergeCell ref="H116:I116"/>
    <mergeCell ref="B117:D117"/>
    <mergeCell ref="B118:D118"/>
    <mergeCell ref="B120:D120"/>
    <mergeCell ref="B134:D134"/>
    <mergeCell ref="B22:K22"/>
    <mergeCell ref="A7:D7"/>
    <mergeCell ref="E7:K7"/>
    <mergeCell ref="A9:I9"/>
    <mergeCell ref="J9:K9"/>
    <mergeCell ref="A10:I10"/>
    <mergeCell ref="A11:I11"/>
    <mergeCell ref="J11:K11"/>
    <mergeCell ref="B19:C19"/>
    <mergeCell ref="D19:F19"/>
    <mergeCell ref="B21:C21"/>
    <mergeCell ref="D21:H21"/>
    <mergeCell ref="A12:I12"/>
    <mergeCell ref="J12:K12"/>
    <mergeCell ref="B13:E13"/>
    <mergeCell ref="B15:J16"/>
    <mergeCell ref="B17:J17"/>
    <mergeCell ref="B18:C18"/>
    <mergeCell ref="B32:C32"/>
    <mergeCell ref="B33:C33"/>
    <mergeCell ref="B25:K25"/>
    <mergeCell ref="B27:C27"/>
    <mergeCell ref="B28:C28"/>
    <mergeCell ref="B29:C29"/>
    <mergeCell ref="B31:C31"/>
    <mergeCell ref="D31:E31"/>
    <mergeCell ref="D27:E27"/>
    <mergeCell ref="B60:L60"/>
    <mergeCell ref="B66:K66"/>
    <mergeCell ref="B70:J70"/>
    <mergeCell ref="B47:K47"/>
    <mergeCell ref="B49:K49"/>
    <mergeCell ref="B50:K50"/>
    <mergeCell ref="B53:K53"/>
    <mergeCell ref="B54:K54"/>
    <mergeCell ref="B36:K36"/>
    <mergeCell ref="B43:K43"/>
    <mergeCell ref="B44:K44"/>
    <mergeCell ref="B45:K45"/>
    <mergeCell ref="B46:K46"/>
    <mergeCell ref="B82:J82"/>
    <mergeCell ref="B84:J84"/>
    <mergeCell ref="B86:J86"/>
    <mergeCell ref="B89:J89"/>
    <mergeCell ref="B90:J90"/>
    <mergeCell ref="C91:J91"/>
    <mergeCell ref="B72:I72"/>
    <mergeCell ref="J72:K72"/>
    <mergeCell ref="B74:K74"/>
    <mergeCell ref="B77:J77"/>
    <mergeCell ref="B79:J79"/>
    <mergeCell ref="B127:D127"/>
    <mergeCell ref="B128:D128"/>
    <mergeCell ref="B129:D129"/>
    <mergeCell ref="B130:D130"/>
    <mergeCell ref="B131:D131"/>
    <mergeCell ref="B132:D132"/>
    <mergeCell ref="B133:D133"/>
    <mergeCell ref="C92:J92"/>
    <mergeCell ref="C93:K93"/>
    <mergeCell ref="C94:J94"/>
    <mergeCell ref="B95:J95"/>
    <mergeCell ref="C97:J97"/>
    <mergeCell ref="C98:J98"/>
    <mergeCell ref="B142:D142"/>
    <mergeCell ref="B143:D143"/>
    <mergeCell ref="B144:D144"/>
    <mergeCell ref="B145:D145"/>
    <mergeCell ref="B146:D146"/>
    <mergeCell ref="B147:D147"/>
    <mergeCell ref="B136:K136"/>
    <mergeCell ref="H138:I138"/>
    <mergeCell ref="B139:D139"/>
    <mergeCell ref="B140:D140"/>
    <mergeCell ref="B141:D141"/>
    <mergeCell ref="B154:D154"/>
    <mergeCell ref="B155:D155"/>
    <mergeCell ref="B156:D156"/>
    <mergeCell ref="B157:D157"/>
    <mergeCell ref="B158:D158"/>
    <mergeCell ref="B159:D159"/>
    <mergeCell ref="B148:D148"/>
    <mergeCell ref="B149:D149"/>
    <mergeCell ref="B150:D150"/>
    <mergeCell ref="B151:D151"/>
    <mergeCell ref="B152:D152"/>
    <mergeCell ref="B153:D153"/>
    <mergeCell ref="B177:C177"/>
    <mergeCell ref="B178:C178"/>
    <mergeCell ref="B179:C179"/>
    <mergeCell ref="B174:C174"/>
    <mergeCell ref="B175:C175"/>
    <mergeCell ref="B176:C176"/>
    <mergeCell ref="B171:I171"/>
    <mergeCell ref="B166:K166"/>
    <mergeCell ref="B168:K168"/>
    <mergeCell ref="B191:E191"/>
    <mergeCell ref="B194:E194"/>
    <mergeCell ref="G185:H185"/>
    <mergeCell ref="B186:E187"/>
    <mergeCell ref="F186:F187"/>
    <mergeCell ref="G186:G187"/>
    <mergeCell ref="H186:H187"/>
    <mergeCell ref="B190:E190"/>
    <mergeCell ref="B188:E188"/>
    <mergeCell ref="B189:E189"/>
    <mergeCell ref="B192:E192"/>
    <mergeCell ref="B193:E193"/>
    <mergeCell ref="B218:E219"/>
    <mergeCell ref="F218:F219"/>
    <mergeCell ref="G218:G219"/>
    <mergeCell ref="H218:H219"/>
    <mergeCell ref="I218:I219"/>
    <mergeCell ref="B205:E205"/>
    <mergeCell ref="H217:I217"/>
    <mergeCell ref="B202:E203"/>
    <mergeCell ref="F202:F203"/>
    <mergeCell ref="G202:G203"/>
    <mergeCell ref="H202:H203"/>
    <mergeCell ref="B204:E204"/>
    <mergeCell ref="B206:E206"/>
    <mergeCell ref="B207:E207"/>
    <mergeCell ref="B276:E277"/>
    <mergeCell ref="F276:F277"/>
    <mergeCell ref="G276:G277"/>
    <mergeCell ref="H276:H277"/>
    <mergeCell ref="I260:I261"/>
    <mergeCell ref="J260:J261"/>
    <mergeCell ref="B263:E263"/>
    <mergeCell ref="B260:E261"/>
    <mergeCell ref="B238:E238"/>
    <mergeCell ref="B239:E239"/>
    <mergeCell ref="B242:E242"/>
    <mergeCell ref="B243:E243"/>
    <mergeCell ref="B244:E244"/>
    <mergeCell ref="B245:E245"/>
    <mergeCell ref="B284:E284"/>
    <mergeCell ref="B285:E285"/>
    <mergeCell ref="B286:E286"/>
    <mergeCell ref="B287:E287"/>
    <mergeCell ref="B288:E288"/>
    <mergeCell ref="B289:E289"/>
    <mergeCell ref="B278:E278"/>
    <mergeCell ref="B279:E279"/>
    <mergeCell ref="B280:E280"/>
    <mergeCell ref="B281:E281"/>
    <mergeCell ref="B282:E282"/>
    <mergeCell ref="B283:E283"/>
    <mergeCell ref="G302:G303"/>
    <mergeCell ref="H302:H303"/>
    <mergeCell ref="B304:E304"/>
    <mergeCell ref="B307:E307"/>
    <mergeCell ref="B308:E308"/>
    <mergeCell ref="B309:E309"/>
    <mergeCell ref="G325:G326"/>
    <mergeCell ref="H325:H326"/>
    <mergeCell ref="B305:E305"/>
    <mergeCell ref="B306:E306"/>
    <mergeCell ref="B302:E303"/>
    <mergeCell ref="F302:F303"/>
    <mergeCell ref="B376:E376"/>
    <mergeCell ref="B377:E377"/>
    <mergeCell ref="B378:E378"/>
    <mergeCell ref="B379:E379"/>
    <mergeCell ref="B380:E380"/>
    <mergeCell ref="B381:E381"/>
    <mergeCell ref="B382:E382"/>
    <mergeCell ref="B383:E383"/>
    <mergeCell ref="F325:F326"/>
    <mergeCell ref="B347:E348"/>
    <mergeCell ref="F347:F348"/>
    <mergeCell ref="B349:E349"/>
    <mergeCell ref="B413:E413"/>
    <mergeCell ref="B414:E414"/>
    <mergeCell ref="B415:E415"/>
    <mergeCell ref="B416:E416"/>
    <mergeCell ref="B408:E409"/>
    <mergeCell ref="F408:F409"/>
    <mergeCell ref="B410:E410"/>
    <mergeCell ref="B411:E411"/>
    <mergeCell ref="B412:E412"/>
    <mergeCell ref="B425:E425"/>
    <mergeCell ref="B430:I430"/>
    <mergeCell ref="J430:K430"/>
    <mergeCell ref="B417:E417"/>
    <mergeCell ref="B418:E418"/>
    <mergeCell ref="B419:E419"/>
    <mergeCell ref="B420:E420"/>
    <mergeCell ref="B421:E421"/>
    <mergeCell ref="B424:E424"/>
    <mergeCell ref="B443:C443"/>
    <mergeCell ref="B444:J444"/>
    <mergeCell ref="B457:E458"/>
    <mergeCell ref="F457:F458"/>
    <mergeCell ref="G457:G458"/>
    <mergeCell ref="H457:H458"/>
    <mergeCell ref="J433:K433"/>
    <mergeCell ref="B436:E437"/>
    <mergeCell ref="F436:F437"/>
    <mergeCell ref="G436:G437"/>
    <mergeCell ref="H436:H437"/>
    <mergeCell ref="I436:I437"/>
    <mergeCell ref="B433:I433"/>
    <mergeCell ref="B479:E479"/>
    <mergeCell ref="B480:E480"/>
    <mergeCell ref="B485:E485"/>
    <mergeCell ref="B471:E471"/>
    <mergeCell ref="B472:E472"/>
    <mergeCell ref="B473:E473"/>
    <mergeCell ref="B475:D475"/>
    <mergeCell ref="B476:E477"/>
    <mergeCell ref="F476:F477"/>
    <mergeCell ref="B310:E310"/>
    <mergeCell ref="B311:E311"/>
    <mergeCell ref="B312:E312"/>
    <mergeCell ref="B313:E313"/>
    <mergeCell ref="A316:F316"/>
    <mergeCell ref="B325:E326"/>
    <mergeCell ref="G476:G477"/>
    <mergeCell ref="H476:H477"/>
    <mergeCell ref="B478:E478"/>
    <mergeCell ref="B467:E468"/>
    <mergeCell ref="F467:F468"/>
    <mergeCell ref="G467:G468"/>
    <mergeCell ref="H467:H468"/>
    <mergeCell ref="B469:E469"/>
    <mergeCell ref="B470:E470"/>
    <mergeCell ref="B459:E459"/>
    <mergeCell ref="B460:E460"/>
    <mergeCell ref="B461:E461"/>
    <mergeCell ref="B462:E462"/>
    <mergeCell ref="B463:E463"/>
    <mergeCell ref="B464:E464"/>
    <mergeCell ref="B438:E438"/>
    <mergeCell ref="B439:E439"/>
    <mergeCell ref="B440:E440"/>
    <mergeCell ref="B360:E361"/>
    <mergeCell ref="F360:F361"/>
    <mergeCell ref="G360:G361"/>
    <mergeCell ref="H360:H361"/>
    <mergeCell ref="B362:E362"/>
    <mergeCell ref="B363:E363"/>
    <mergeCell ref="B327:E327"/>
    <mergeCell ref="B329:E329"/>
    <mergeCell ref="B331:E331"/>
    <mergeCell ref="B328:E328"/>
    <mergeCell ref="G347:G348"/>
    <mergeCell ref="H347:H348"/>
    <mergeCell ref="B51:K51"/>
    <mergeCell ref="B52:K52"/>
    <mergeCell ref="B55:K55"/>
    <mergeCell ref="B56:K56"/>
    <mergeCell ref="B62:K62"/>
    <mergeCell ref="B63:K63"/>
    <mergeCell ref="B240:E240"/>
    <mergeCell ref="B241:E241"/>
    <mergeCell ref="B268:J268"/>
    <mergeCell ref="B197:J197"/>
    <mergeCell ref="F260:F261"/>
    <mergeCell ref="G260:G261"/>
    <mergeCell ref="H260:H261"/>
    <mergeCell ref="B234:E235"/>
    <mergeCell ref="F234:F235"/>
    <mergeCell ref="G234:G235"/>
    <mergeCell ref="H234:H235"/>
    <mergeCell ref="B236:E236"/>
    <mergeCell ref="B237:E237"/>
    <mergeCell ref="B220:E220"/>
    <mergeCell ref="B221:E221"/>
    <mergeCell ref="B222:E222"/>
    <mergeCell ref="B223:E223"/>
    <mergeCell ref="B227:K227"/>
  </mergeCells>
  <conditionalFormatting sqref="F314:G315 F332:G332 F290:G291 F224:G224 F246:G247 F208:G208 F226:G226 D180:E180 F195:G196 G316 F250:G250 I249 E249">
    <cfRule type="cellIs" dxfId="37" priority="21" stopIfTrue="1" operator="notEqual">
      <formula>0</formula>
    </cfRule>
  </conditionalFormatting>
  <conditionalFormatting sqref="F160:G160 F152:F153">
    <cfRule type="cellIs" dxfId="36" priority="22" stopIfTrue="1" operator="equal">
      <formula>0</formula>
    </cfRule>
  </conditionalFormatting>
  <conditionalFormatting sqref="E145">
    <cfRule type="cellIs" dxfId="35" priority="18" stopIfTrue="1" operator="equal">
      <formula>0</formula>
    </cfRule>
  </conditionalFormatting>
  <conditionalFormatting sqref="I145">
    <cfRule type="cellIs" dxfId="34" priority="17" stopIfTrue="1" operator="equal">
      <formula>0</formula>
    </cfRule>
  </conditionalFormatting>
  <conditionalFormatting sqref="F426">
    <cfRule type="cellIs" dxfId="33" priority="16" stopIfTrue="1" operator="notEqual">
      <formula>0</formula>
    </cfRule>
  </conditionalFormatting>
  <conditionalFormatting sqref="G264">
    <cfRule type="cellIs" dxfId="32" priority="15" stopIfTrue="1" operator="notEqual">
      <formula>0</formula>
    </cfRule>
  </conditionalFormatting>
  <conditionalFormatting sqref="F264">
    <cfRule type="cellIs" dxfId="31" priority="14" stopIfTrue="1" operator="notEqual">
      <formula>0</formula>
    </cfRule>
  </conditionalFormatting>
  <conditionalFormatting sqref="E160">
    <cfRule type="cellIs" dxfId="30" priority="13" stopIfTrue="1" operator="equal">
      <formula>0</formula>
    </cfRule>
  </conditionalFormatting>
  <conditionalFormatting sqref="F128:F129">
    <cfRule type="cellIs" dxfId="29" priority="12" stopIfTrue="1" operator="equal">
      <formula>0</formula>
    </cfRule>
  </conditionalFormatting>
  <conditionalFormatting sqref="E122">
    <cfRule type="cellIs" dxfId="28" priority="11" stopIfTrue="1" operator="equal">
      <formula>0</formula>
    </cfRule>
  </conditionalFormatting>
  <conditionalFormatting sqref="I122">
    <cfRule type="cellIs" dxfId="27" priority="10" stopIfTrue="1" operator="equal">
      <formula>0</formula>
    </cfRule>
  </conditionalFormatting>
  <conditionalFormatting sqref="E135:F135">
    <cfRule type="cellIs" dxfId="26" priority="6" stopIfTrue="1" operator="equal">
      <formula>0</formula>
    </cfRule>
  </conditionalFormatting>
  <pageMargins left="0.70866141732283472" right="0.70866141732283472" top="0.54" bottom="0.74803149606299213" header="0.31496062992125984" footer="0.31496062992125984"/>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21"/>
  <dimension ref="A1:M50"/>
  <sheetViews>
    <sheetView workbookViewId="0">
      <selection activeCell="B3" sqref="B3"/>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303" t="str">
        <f>'Beviteli oldal'!$B$8</f>
        <v>22795096-4291-133-14</v>
      </c>
      <c r="C2" s="9"/>
      <c r="D2" s="9"/>
      <c r="E2" s="9"/>
      <c r="F2" s="2"/>
      <c r="G2" s="2"/>
      <c r="H2" s="2"/>
      <c r="I2" s="2"/>
      <c r="J2" s="2"/>
      <c r="K2" s="2"/>
      <c r="L2" s="2"/>
      <c r="M2" s="2"/>
    </row>
    <row r="3" spans="1:13" ht="15.75" customHeight="1">
      <c r="B3" s="57" t="s">
        <v>91</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125</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ht="27" customHeight="1">
      <c r="A12" s="9"/>
      <c r="C12" s="59" t="str">
        <f>+'Beviteli oldal'!$B$3</f>
        <v>Balaton-Nagyberek Vizitársulat</v>
      </c>
      <c r="D12" s="8"/>
      <c r="E12" s="8"/>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8"/>
      <c r="C15" s="8"/>
      <c r="D15" s="8"/>
      <c r="E15" s="8"/>
    </row>
    <row r="16" spans="1:13" ht="15.75" customHeight="1">
      <c r="A16" s="9"/>
      <c r="B16" s="8"/>
      <c r="C16" s="8"/>
      <c r="D16" s="8"/>
      <c r="E16" s="8"/>
    </row>
    <row r="17" spans="1:5" ht="15.75" customHeight="1">
      <c r="A17" s="9"/>
      <c r="C17" s="49"/>
      <c r="D17" s="8"/>
      <c r="E17" s="8"/>
    </row>
    <row r="18" spans="1:5" ht="15.75" customHeight="1">
      <c r="A18" s="9"/>
      <c r="C18" s="49"/>
      <c r="D18" s="8"/>
      <c r="E18" s="8"/>
    </row>
    <row r="19" spans="1:5" ht="33.75" customHeight="1">
      <c r="A19" s="9"/>
      <c r="C19" s="50" t="s">
        <v>1067</v>
      </c>
      <c r="D19" s="8"/>
      <c r="E19" s="8"/>
    </row>
    <row r="20" spans="1:5" ht="30" customHeight="1">
      <c r="A20" s="9"/>
      <c r="C20" s="87" t="str">
        <f>'Egyszerűsített éves besz.HU'!C20</f>
        <v>2019.01.01-2019.12.31</v>
      </c>
      <c r="D20" s="8"/>
      <c r="E20" s="8"/>
    </row>
    <row r="21" spans="1:5" ht="15.75" customHeight="1">
      <c r="A21" s="9"/>
      <c r="D21" s="8"/>
      <c r="E21" s="8"/>
    </row>
    <row r="22" spans="1:5" ht="15.75" customHeight="1">
      <c r="A22" s="13"/>
      <c r="D22" s="8"/>
      <c r="E22" s="8"/>
    </row>
    <row r="23" spans="1:5" ht="15.75" customHeight="1">
      <c r="A23" s="9"/>
      <c r="D23" s="8"/>
      <c r="E23" s="8"/>
    </row>
    <row r="24" spans="1:5" ht="15.75" customHeight="1">
      <c r="A24" s="9"/>
      <c r="D24" s="8"/>
      <c r="E24" s="8"/>
    </row>
    <row r="25" spans="1:5" ht="15.75" customHeight="1">
      <c r="A25" s="9"/>
      <c r="D25" s="8"/>
      <c r="E25" s="8"/>
    </row>
    <row r="26" spans="1:5" ht="15.75" customHeight="1">
      <c r="A26" s="9"/>
      <c r="B26" s="9"/>
      <c r="C26" s="9"/>
      <c r="D26" s="8"/>
      <c r="E26" s="8"/>
    </row>
    <row r="27" spans="1:5" ht="15.75" customHeight="1">
      <c r="A27" s="9"/>
      <c r="B27" s="9"/>
      <c r="C27" s="9"/>
      <c r="D27" s="8"/>
      <c r="E27" s="8"/>
    </row>
    <row r="28" spans="1:5" ht="15.75" customHeight="1">
      <c r="A28" s="9"/>
      <c r="B28" s="9"/>
      <c r="C28" s="9"/>
      <c r="D28" s="8"/>
      <c r="E28" s="8"/>
    </row>
    <row r="29" spans="1:5" ht="15.75" customHeight="1">
      <c r="A29" s="9"/>
      <c r="B29" s="9"/>
      <c r="C29" s="9"/>
      <c r="D29" s="8"/>
      <c r="E29" s="8"/>
    </row>
    <row r="30" spans="1:5" ht="15.75" customHeight="1">
      <c r="A30" s="51" t="s">
        <v>106</v>
      </c>
      <c r="B30" s="547">
        <f>'Egyszerűsített éves besz.HU'!B30</f>
        <v>43830</v>
      </c>
      <c r="C30" s="53"/>
      <c r="D30" s="54"/>
      <c r="E30" s="53"/>
    </row>
    <row r="31" spans="1:5" ht="15.75" customHeight="1">
      <c r="A31" s="55"/>
      <c r="B31" s="56"/>
      <c r="C31" s="54"/>
      <c r="D31" s="55"/>
      <c r="E31" s="11" t="s">
        <v>141</v>
      </c>
    </row>
    <row r="32" spans="1:5" ht="15.75" customHeight="1">
      <c r="A32" s="55"/>
      <c r="B32" s="56"/>
      <c r="C32" s="53"/>
      <c r="D32" s="55"/>
      <c r="E32" s="8"/>
    </row>
    <row r="33" spans="1:5" ht="15.75" customHeight="1">
      <c r="A33" s="9"/>
      <c r="B33" s="9"/>
      <c r="C33" s="53"/>
      <c r="D33" s="8"/>
      <c r="E33" s="8"/>
    </row>
    <row r="34" spans="1:5" ht="15.75" customHeight="1">
      <c r="A34" s="9"/>
      <c r="B34" s="9"/>
      <c r="C34" s="60" t="s">
        <v>140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91" right="0.9" top="1.25"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J278"/>
  <sheetViews>
    <sheetView topLeftCell="A34" workbookViewId="0">
      <selection activeCell="B12" sqref="B12"/>
    </sheetView>
  </sheetViews>
  <sheetFormatPr defaultColWidth="9.28515625" defaultRowHeight="15.95" customHeight="1"/>
  <cols>
    <col min="1" max="1" width="6.140625" style="21" customWidth="1"/>
    <col min="2" max="2" width="4.140625" style="21" customWidth="1"/>
    <col min="3" max="3" width="57.140625" style="4" customWidth="1"/>
    <col min="4" max="4" width="11" style="70" customWidth="1"/>
    <col min="5" max="5" width="7.42578125" style="70" customWidth="1"/>
    <col min="6" max="6" width="11.7109375" style="70" customWidth="1"/>
    <col min="7" max="8" width="9.28515625" style="4" customWidth="1"/>
    <col min="9" max="9" width="27.28515625" style="4" customWidth="1"/>
    <col min="10" max="16384" width="9.28515625" style="4"/>
  </cols>
  <sheetData>
    <row r="1" spans="1:9" ht="15.95" customHeight="1">
      <c r="C1" s="69" t="str">
        <f>'Beviteli oldal'!$B$8</f>
        <v>22795096-4291-133-14</v>
      </c>
    </row>
    <row r="2" spans="1:9" ht="15.95" customHeight="1">
      <c r="C2" s="4" t="s">
        <v>91</v>
      </c>
    </row>
    <row r="4" spans="1:9" ht="15.95" customHeight="1">
      <c r="C4" s="61" t="str">
        <f>'Beviteli oldal'!$B$10</f>
        <v>14-16-300048</v>
      </c>
      <c r="D4" s="71"/>
    </row>
    <row r="5" spans="1:9" ht="15.95" customHeight="1">
      <c r="C5" s="22" t="s">
        <v>125</v>
      </c>
    </row>
    <row r="6" spans="1:9" ht="15.95" customHeight="1">
      <c r="C6" s="23" t="str">
        <f>'Beviteli oldal'!$B$3</f>
        <v>Balaton-Nagyberek Vizitársulat</v>
      </c>
      <c r="E6" s="71"/>
    </row>
    <row r="7" spans="1:9" ht="15.95" customHeight="1">
      <c r="A7" s="23" t="s">
        <v>92</v>
      </c>
    </row>
    <row r="8" spans="1:9" ht="15" customHeight="1">
      <c r="C8" s="7"/>
      <c r="E8" s="79"/>
      <c r="F8" s="92" t="s">
        <v>127</v>
      </c>
    </row>
    <row r="9" spans="1:9" s="27" customFormat="1" ht="54" customHeight="1">
      <c r="A9" s="24" t="s">
        <v>94</v>
      </c>
      <c r="B9" s="25"/>
      <c r="C9" s="26" t="s">
        <v>93</v>
      </c>
      <c r="D9" s="277">
        <f>'EgyszÉvesMérleg"A" HU'!D36</f>
        <v>43465</v>
      </c>
      <c r="E9" s="75" t="s">
        <v>109</v>
      </c>
      <c r="F9" s="277">
        <f>'EgyszÉvesMérleg"A" HU'!F9</f>
        <v>43830</v>
      </c>
    </row>
    <row r="10" spans="1:9" s="21" customFormat="1" ht="15.95" customHeight="1">
      <c r="A10" s="24" t="s">
        <v>25</v>
      </c>
      <c r="B10" s="25"/>
      <c r="C10" s="26" t="s">
        <v>26</v>
      </c>
      <c r="D10" s="74"/>
      <c r="E10" s="75" t="s">
        <v>28</v>
      </c>
      <c r="F10" s="74"/>
      <c r="I10" s="66"/>
    </row>
    <row r="11" spans="1:9" ht="15.95" customHeight="1">
      <c r="A11" s="3">
        <v>1</v>
      </c>
      <c r="B11" s="30" t="s">
        <v>0</v>
      </c>
      <c r="C11" s="34" t="s">
        <v>95</v>
      </c>
      <c r="D11" s="76">
        <f>+SUM(D12:D14)</f>
        <v>18561</v>
      </c>
      <c r="E11" s="76">
        <f>+SUM(E12:E14)</f>
        <v>0</v>
      </c>
      <c r="F11" s="76">
        <f>+SUM(F12:F14)</f>
        <v>20586</v>
      </c>
      <c r="I11" s="67"/>
    </row>
    <row r="12" spans="1:9" ht="15.95" customHeight="1">
      <c r="A12" s="3">
        <v>2</v>
      </c>
      <c r="B12" s="28" t="s">
        <v>2</v>
      </c>
      <c r="C12" s="35" t="s">
        <v>96</v>
      </c>
      <c r="D12" s="77">
        <f>'EgyszÉvesMérleg"A" HU'!D12</f>
        <v>0</v>
      </c>
      <c r="E12" s="77">
        <f>'EgyszÉvesMérleg"A" HU'!E12</f>
        <v>0</v>
      </c>
      <c r="F12" s="77">
        <f>'EgyszÉvesMérleg"A" HU'!F12</f>
        <v>0</v>
      </c>
      <c r="I12" s="67"/>
    </row>
    <row r="13" spans="1:9" ht="15.95" customHeight="1">
      <c r="A13" s="3">
        <v>3</v>
      </c>
      <c r="B13" s="28" t="s">
        <v>3</v>
      </c>
      <c r="C13" s="35" t="s">
        <v>97</v>
      </c>
      <c r="D13" s="77">
        <f>'EgyszÉvesMérleg"A" HU'!D13</f>
        <v>18561</v>
      </c>
      <c r="E13" s="77">
        <f>'EgyszÉvesMérleg"A" HU'!E13</f>
        <v>0</v>
      </c>
      <c r="F13" s="77">
        <f>'EgyszÉvesMérleg"A" HU'!F13</f>
        <v>20586</v>
      </c>
      <c r="I13" s="67"/>
    </row>
    <row r="14" spans="1:9" ht="15.95" customHeight="1">
      <c r="A14" s="3">
        <v>4</v>
      </c>
      <c r="B14" s="28" t="s">
        <v>4</v>
      </c>
      <c r="C14" s="35" t="s">
        <v>98</v>
      </c>
      <c r="D14" s="77">
        <f>'EgyszÉvesMérleg"A" HU'!D14</f>
        <v>0</v>
      </c>
      <c r="E14" s="77">
        <f>'EgyszÉvesMérleg"A" HU'!E14</f>
        <v>0</v>
      </c>
      <c r="F14" s="77">
        <f>'EgyszÉvesMérleg"A" HU'!F14</f>
        <v>0</v>
      </c>
      <c r="I14" s="67"/>
    </row>
    <row r="15" spans="1:9" ht="15.95" customHeight="1">
      <c r="A15" s="3">
        <v>5</v>
      </c>
      <c r="B15" s="30" t="s">
        <v>5</v>
      </c>
      <c r="C15" s="41" t="s">
        <v>99</v>
      </c>
      <c r="D15" s="76">
        <f>+SUM(D16:D19)</f>
        <v>52639</v>
      </c>
      <c r="E15" s="76">
        <f>+SUM(E16:E19)</f>
        <v>0</v>
      </c>
      <c r="F15" s="76">
        <f>+F16+F17+F18+F19</f>
        <v>54732</v>
      </c>
      <c r="I15" s="67"/>
    </row>
    <row r="16" spans="1:9" ht="15.95" customHeight="1">
      <c r="A16" s="3">
        <v>6</v>
      </c>
      <c r="B16" s="28" t="s">
        <v>2</v>
      </c>
      <c r="C16" s="35" t="s">
        <v>100</v>
      </c>
      <c r="D16" s="77">
        <f>'EgyszÉvesMérleg"A" HU'!D16</f>
        <v>0</v>
      </c>
      <c r="E16" s="77">
        <f>'EgyszÉvesMérleg"A" HU'!E16</f>
        <v>0</v>
      </c>
      <c r="F16" s="77">
        <f>'EgyszÉvesMérleg"A" HU'!F16</f>
        <v>0</v>
      </c>
      <c r="I16" s="67"/>
    </row>
    <row r="17" spans="1:10" ht="15.95" customHeight="1">
      <c r="A17" s="3">
        <v>7</v>
      </c>
      <c r="B17" s="28" t="s">
        <v>3</v>
      </c>
      <c r="C17" s="42" t="s">
        <v>101</v>
      </c>
      <c r="D17" s="77">
        <f>'EgyszÉvesMérleg"A" HU'!D17</f>
        <v>52528</v>
      </c>
      <c r="E17" s="77">
        <f>'EgyszÉvesMérleg"A" HU'!E17</f>
        <v>0</v>
      </c>
      <c r="F17" s="77">
        <f>'EgyszÉvesMérleg"A" HU'!F17</f>
        <v>53138</v>
      </c>
      <c r="I17" s="67"/>
    </row>
    <row r="18" spans="1:10" ht="15.95" customHeight="1">
      <c r="A18" s="3">
        <v>8</v>
      </c>
      <c r="B18" s="28" t="s">
        <v>4</v>
      </c>
      <c r="C18" s="35" t="s">
        <v>102</v>
      </c>
      <c r="D18" s="77">
        <f>'EgyszÉvesMérleg"A" HU'!D18</f>
        <v>0</v>
      </c>
      <c r="E18" s="77">
        <f>'EgyszÉvesMérleg"A" HU'!E18</f>
        <v>0</v>
      </c>
      <c r="F18" s="77">
        <f>'EgyszÉvesMérleg"A" HU'!F18</f>
        <v>0</v>
      </c>
      <c r="I18" s="67"/>
    </row>
    <row r="19" spans="1:10" ht="15.95" customHeight="1">
      <c r="A19" s="3">
        <v>9</v>
      </c>
      <c r="B19" s="28" t="s">
        <v>7</v>
      </c>
      <c r="C19" s="35" t="s">
        <v>103</v>
      </c>
      <c r="D19" s="77">
        <f>'EgyszÉvesMérleg"A" HU'!D19</f>
        <v>111</v>
      </c>
      <c r="E19" s="77">
        <f>'EgyszÉvesMérleg"A" HU'!E19</f>
        <v>0</v>
      </c>
      <c r="F19" s="77">
        <f>'EgyszÉvesMérleg"A" HU'!F19</f>
        <v>1594</v>
      </c>
      <c r="I19" s="67"/>
    </row>
    <row r="20" spans="1:10" ht="15.95" customHeight="1">
      <c r="A20" s="3">
        <v>10</v>
      </c>
      <c r="B20" s="30" t="s">
        <v>8</v>
      </c>
      <c r="C20" s="41" t="s">
        <v>104</v>
      </c>
      <c r="D20" s="91">
        <f>'EgyszÉvesMérleg"A" HU'!D20</f>
        <v>6869</v>
      </c>
      <c r="E20" s="91">
        <f>'EgyszÉvesMérleg"A" HU'!E20</f>
        <v>0</v>
      </c>
      <c r="F20" s="91">
        <f>'EgyszÉvesMérleg"A" HU'!F20</f>
        <v>6650</v>
      </c>
      <c r="I20" s="68"/>
    </row>
    <row r="21" spans="1:10" ht="15.95" customHeight="1">
      <c r="A21" s="3"/>
      <c r="B21" s="28"/>
      <c r="C21" s="42" t="s">
        <v>148</v>
      </c>
      <c r="D21" s="77"/>
      <c r="E21" s="77"/>
      <c r="F21" s="77">
        <v>0</v>
      </c>
      <c r="I21" s="67"/>
    </row>
    <row r="22" spans="1:10" ht="15.95" customHeight="1">
      <c r="A22" s="4"/>
      <c r="C22" s="43"/>
      <c r="D22" s="79"/>
      <c r="E22" s="79"/>
      <c r="I22" s="67"/>
    </row>
    <row r="23" spans="1:10" ht="15.95" customHeight="1">
      <c r="A23" s="3">
        <v>11</v>
      </c>
      <c r="B23" s="28"/>
      <c r="C23" s="41" t="s">
        <v>105</v>
      </c>
      <c r="D23" s="80">
        <f>+D11+D15+D20</f>
        <v>78069</v>
      </c>
      <c r="E23" s="80">
        <f>+E11+E15+E20</f>
        <v>0</v>
      </c>
      <c r="F23" s="80">
        <f>+F11+F15+F20</f>
        <v>81968</v>
      </c>
      <c r="I23" s="67"/>
    </row>
    <row r="24" spans="1:10" ht="15.95" customHeight="1">
      <c r="C24" s="7"/>
      <c r="D24" s="79"/>
      <c r="E24" s="79"/>
      <c r="I24" s="67"/>
    </row>
    <row r="25" spans="1:10" ht="15.95" customHeight="1">
      <c r="A25" s="31" t="s">
        <v>106</v>
      </c>
      <c r="B25" s="32"/>
      <c r="C25" s="548">
        <f>'Egyszerűsített éves besz. DE'!B30</f>
        <v>43830</v>
      </c>
      <c r="D25" s="81"/>
      <c r="E25" s="81"/>
      <c r="F25" s="82"/>
      <c r="I25" s="67"/>
    </row>
    <row r="26" spans="1:10" ht="15.95" customHeight="1">
      <c r="A26" s="4"/>
      <c r="B26" s="33"/>
      <c r="C26" s="5"/>
      <c r="E26" s="83" t="s">
        <v>124</v>
      </c>
      <c r="F26" s="70" t="s">
        <v>123</v>
      </c>
      <c r="I26" s="67"/>
      <c r="J26" s="6"/>
    </row>
    <row r="27" spans="1:10" ht="15.95" customHeight="1">
      <c r="A27" s="4"/>
      <c r="B27" s="33"/>
      <c r="C27" s="33"/>
      <c r="E27" s="83"/>
      <c r="I27" s="67"/>
    </row>
    <row r="28" spans="1:10" ht="15.95" customHeight="1">
      <c r="C28" s="7"/>
      <c r="D28" s="79"/>
      <c r="E28" s="79"/>
      <c r="I28" s="68"/>
    </row>
    <row r="29" spans="1:10" ht="15.75" customHeight="1">
      <c r="C29" s="69" t="str">
        <f>'Beviteli oldal'!$B$8</f>
        <v>22795096-4291-133-14</v>
      </c>
      <c r="I29" s="67"/>
    </row>
    <row r="30" spans="1:10" ht="15.75" customHeight="1">
      <c r="C30" s="4" t="s">
        <v>91</v>
      </c>
      <c r="I30" s="67"/>
    </row>
    <row r="31" spans="1:10" ht="15.75" customHeight="1">
      <c r="I31" s="67"/>
    </row>
    <row r="32" spans="1:10" ht="15.75" customHeight="1">
      <c r="C32" s="61" t="str">
        <f>'Beviteli oldal'!$B$10</f>
        <v>14-16-300048</v>
      </c>
      <c r="D32" s="71"/>
      <c r="I32" s="67"/>
    </row>
    <row r="33" spans="1:9" ht="15.75" customHeight="1">
      <c r="C33" s="57" t="s">
        <v>125</v>
      </c>
      <c r="I33" s="67"/>
    </row>
    <row r="34" spans="1:9" ht="15.75" customHeight="1">
      <c r="C34" s="23" t="str">
        <f>'Beviteli oldal'!$B$3</f>
        <v>Balaton-Nagyberek Vizitársulat</v>
      </c>
      <c r="E34" s="71"/>
      <c r="I34" s="67"/>
    </row>
    <row r="35" spans="1:9" ht="15.75" customHeight="1">
      <c r="A35" s="23" t="s">
        <v>107</v>
      </c>
      <c r="I35" s="67"/>
    </row>
    <row r="36" spans="1:9" ht="15.75" customHeight="1">
      <c r="C36" s="7"/>
      <c r="E36" s="79"/>
      <c r="F36" s="92" t="s">
        <v>142</v>
      </c>
      <c r="I36" s="67"/>
    </row>
    <row r="37" spans="1:9" ht="61.5" customHeight="1">
      <c r="A37" s="24" t="s">
        <v>94</v>
      </c>
      <c r="B37" s="25"/>
      <c r="C37" s="26" t="s">
        <v>93</v>
      </c>
      <c r="D37" s="273">
        <f>D9</f>
        <v>43465</v>
      </c>
      <c r="E37" s="75" t="s">
        <v>108</v>
      </c>
      <c r="F37" s="273">
        <f>F9</f>
        <v>43830</v>
      </c>
      <c r="I37" s="67"/>
    </row>
    <row r="38" spans="1:9" ht="15.75" customHeight="1">
      <c r="A38" s="24" t="s">
        <v>25</v>
      </c>
      <c r="B38" s="25"/>
      <c r="C38" s="26" t="s">
        <v>26</v>
      </c>
      <c r="D38" s="74"/>
      <c r="E38" s="75" t="s">
        <v>28</v>
      </c>
      <c r="F38" s="74"/>
      <c r="I38" s="67"/>
    </row>
    <row r="39" spans="1:9" ht="15.95" customHeight="1">
      <c r="A39" s="3">
        <v>12</v>
      </c>
      <c r="B39" s="30" t="s">
        <v>11</v>
      </c>
      <c r="C39" s="41" t="s">
        <v>110</v>
      </c>
      <c r="D39" s="80">
        <f>+D40-D41+SUM(D42:D46)</f>
        <v>64615</v>
      </c>
      <c r="E39" s="80">
        <f>+E40-E41+SUM(E42:E46)</f>
        <v>0</v>
      </c>
      <c r="F39" s="80">
        <f>+F40-F41+SUM(F42:F46)</f>
        <v>70496</v>
      </c>
      <c r="I39" s="67"/>
    </row>
    <row r="40" spans="1:9" ht="15.95" customHeight="1">
      <c r="A40" s="3">
        <v>13</v>
      </c>
      <c r="B40" s="28" t="s">
        <v>2</v>
      </c>
      <c r="C40" s="35" t="s">
        <v>111</v>
      </c>
      <c r="D40" s="77">
        <f>'EgyszÉvesMérleg"A" HU'!D39</f>
        <v>31500</v>
      </c>
      <c r="E40" s="77">
        <f>'EgyszÉvesMérleg"A" HU'!E39</f>
        <v>0</v>
      </c>
      <c r="F40" s="77">
        <f>'EgyszÉvesMérleg"A" HU'!F39</f>
        <v>31500</v>
      </c>
      <c r="I40" s="67"/>
    </row>
    <row r="41" spans="1:9" ht="15.95" customHeight="1">
      <c r="A41" s="3">
        <v>14</v>
      </c>
      <c r="B41" s="28" t="s">
        <v>3</v>
      </c>
      <c r="C41" s="35" t="s">
        <v>112</v>
      </c>
      <c r="D41" s="77">
        <f>'EgyszÉvesMérleg"A" HU'!D40</f>
        <v>0</v>
      </c>
      <c r="E41" s="77">
        <f>'EgyszÉvesMérleg"A" HU'!E40</f>
        <v>0</v>
      </c>
      <c r="F41" s="77">
        <f>'EgyszÉvesMérleg"A" HU'!F40</f>
        <v>0</v>
      </c>
      <c r="I41" s="68"/>
    </row>
    <row r="42" spans="1:9" ht="15.95" customHeight="1">
      <c r="A42" s="3">
        <v>15</v>
      </c>
      <c r="B42" s="28" t="s">
        <v>4</v>
      </c>
      <c r="C42" s="35" t="s">
        <v>113</v>
      </c>
      <c r="D42" s="77">
        <f>'EgyszÉvesMérleg"A" HU'!D41</f>
        <v>0</v>
      </c>
      <c r="E42" s="77">
        <f>'EgyszÉvesMérleg"A" HU'!E41</f>
        <v>0</v>
      </c>
      <c r="F42" s="77">
        <f>'EgyszÉvesMérleg"A" HU'!F41</f>
        <v>0</v>
      </c>
      <c r="I42" s="67"/>
    </row>
    <row r="43" spans="1:9" ht="15.95" customHeight="1">
      <c r="A43" s="3">
        <v>16</v>
      </c>
      <c r="B43" s="28" t="s">
        <v>7</v>
      </c>
      <c r="C43" s="35" t="s">
        <v>114</v>
      </c>
      <c r="D43" s="77">
        <f>'EgyszÉvesMérleg"A" HU'!D42</f>
        <v>27796</v>
      </c>
      <c r="E43" s="77">
        <f>'EgyszÉvesMérleg"A" HU'!E42</f>
        <v>0</v>
      </c>
      <c r="F43" s="77">
        <f>+'EgyszÉvesMérleg"A" HU'!F42</f>
        <v>33115</v>
      </c>
      <c r="I43" s="67"/>
    </row>
    <row r="44" spans="1:9" ht="15.95" customHeight="1">
      <c r="A44" s="3">
        <v>17</v>
      </c>
      <c r="B44" s="28" t="s">
        <v>13</v>
      </c>
      <c r="C44" s="35" t="s">
        <v>115</v>
      </c>
      <c r="D44" s="77">
        <f>'EgyszÉvesMérleg"A" HU'!D43</f>
        <v>0</v>
      </c>
      <c r="E44" s="77">
        <f>'EgyszÉvesMérleg"A" HU'!E43</f>
        <v>0</v>
      </c>
      <c r="F44" s="77">
        <f>'EgyszÉvesMérleg"A" HU'!F43</f>
        <v>0</v>
      </c>
      <c r="I44" s="67"/>
    </row>
    <row r="45" spans="1:9" ht="15.95" customHeight="1">
      <c r="A45" s="3">
        <v>18</v>
      </c>
      <c r="B45" s="28" t="s">
        <v>14</v>
      </c>
      <c r="C45" s="35" t="s">
        <v>116</v>
      </c>
      <c r="D45" s="77">
        <f>'EgyszÉvesMérleg"A" HU'!D44</f>
        <v>0</v>
      </c>
      <c r="E45" s="77">
        <f>'EgyszÉvesMérleg"A" HU'!E44</f>
        <v>0</v>
      </c>
      <c r="F45" s="77">
        <f>'EgyszÉvesMérleg"A" HU'!F44</f>
        <v>0</v>
      </c>
      <c r="I45" s="67"/>
    </row>
    <row r="46" spans="1:9" ht="15.95" customHeight="1">
      <c r="A46" s="3">
        <v>19</v>
      </c>
      <c r="B46" s="28" t="s">
        <v>15</v>
      </c>
      <c r="C46" s="341" t="s">
        <v>397</v>
      </c>
      <c r="D46" s="77">
        <f>'EgyszÉvesMérleg"A" HU'!D45</f>
        <v>5319</v>
      </c>
      <c r="E46" s="77">
        <f>'EgyszÉvesMérleg"A" HU'!E45</f>
        <v>0</v>
      </c>
      <c r="F46" s="77">
        <f>'EgyszÉvesMérleg"A" HU'!F45</f>
        <v>5881</v>
      </c>
      <c r="I46" s="67"/>
    </row>
    <row r="47" spans="1:9" ht="15.95" customHeight="1">
      <c r="A47" s="3">
        <v>20</v>
      </c>
      <c r="B47" s="30" t="s">
        <v>16</v>
      </c>
      <c r="C47" s="41" t="s">
        <v>143</v>
      </c>
      <c r="D47" s="77">
        <f>'EgyszÉvesMérleg"A" HU'!D46</f>
        <v>0</v>
      </c>
      <c r="E47" s="77">
        <f>'EgyszÉvesMérleg"A" HU'!E46</f>
        <v>0</v>
      </c>
      <c r="F47" s="77">
        <f>'EgyszÉvesMérleg"A" HU'!F46</f>
        <v>0</v>
      </c>
      <c r="I47" s="67"/>
    </row>
    <row r="48" spans="1:9" ht="15.95" customHeight="1">
      <c r="A48" s="3">
        <v>21</v>
      </c>
      <c r="B48" s="30" t="s">
        <v>18</v>
      </c>
      <c r="C48" s="41" t="s">
        <v>117</v>
      </c>
      <c r="D48" s="76">
        <f>+SUM(D49:D51)</f>
        <v>9730</v>
      </c>
      <c r="E48" s="76">
        <f>+SUM(E49:E51)</f>
        <v>0</v>
      </c>
      <c r="F48" s="76">
        <f>+SUM(F49:F51)</f>
        <v>8148</v>
      </c>
      <c r="I48" s="67"/>
    </row>
    <row r="49" spans="1:10" ht="15.95" customHeight="1">
      <c r="A49" s="3">
        <v>22</v>
      </c>
      <c r="B49" s="28" t="s">
        <v>2</v>
      </c>
      <c r="C49" s="44" t="s">
        <v>118</v>
      </c>
      <c r="D49" s="77">
        <f>'EgyszÉvesMérleg"A" HU'!D48</f>
        <v>0</v>
      </c>
      <c r="E49" s="77">
        <f>'EgyszÉvesMérleg"A" HU'!E48</f>
        <v>0</v>
      </c>
      <c r="F49" s="77">
        <f>'EgyszÉvesMérleg"A" HU'!F48</f>
        <v>0</v>
      </c>
      <c r="I49" s="67"/>
    </row>
    <row r="50" spans="1:10" ht="15.95" customHeight="1">
      <c r="A50" s="3">
        <v>23</v>
      </c>
      <c r="B50" s="28" t="s">
        <v>3</v>
      </c>
      <c r="C50" s="44" t="s">
        <v>119</v>
      </c>
      <c r="D50" s="77">
        <f>'EgyszÉvesMérleg"A" HU'!D49</f>
        <v>6000</v>
      </c>
      <c r="E50" s="77">
        <f>'EgyszÉvesMérleg"A" HU'!E49</f>
        <v>0</v>
      </c>
      <c r="F50" s="77">
        <f>'EgyszÉvesMérleg"A" HU'!F49</f>
        <v>4800</v>
      </c>
      <c r="I50" s="67"/>
    </row>
    <row r="51" spans="1:10" ht="15.75" customHeight="1">
      <c r="A51" s="3">
        <v>24</v>
      </c>
      <c r="B51" s="28" t="s">
        <v>4</v>
      </c>
      <c r="C51" s="44" t="s">
        <v>120</v>
      </c>
      <c r="D51" s="77">
        <f>'EgyszÉvesMérleg"A" HU'!D50</f>
        <v>3730</v>
      </c>
      <c r="E51" s="77">
        <f>'EgyszÉvesMérleg"A" HU'!E50</f>
        <v>0</v>
      </c>
      <c r="F51" s="77">
        <f>'EgyszÉvesMérleg"A" HU'!F50</f>
        <v>3348</v>
      </c>
      <c r="I51" s="68"/>
      <c r="J51" s="6"/>
    </row>
    <row r="52" spans="1:10" ht="15.95" customHeight="1">
      <c r="A52" s="3">
        <v>25</v>
      </c>
      <c r="B52" s="30" t="s">
        <v>20</v>
      </c>
      <c r="C52" s="45" t="s">
        <v>121</v>
      </c>
      <c r="D52" s="77">
        <f>'EgyszÉvesMérleg"A" HU'!D51</f>
        <v>3724</v>
      </c>
      <c r="E52" s="77">
        <f>'EgyszÉvesMérleg"A" HU'!E51</f>
        <v>0</v>
      </c>
      <c r="F52" s="77">
        <f>'EgyszÉvesMérleg"A" HU'!F51</f>
        <v>3324</v>
      </c>
      <c r="I52" s="67"/>
    </row>
    <row r="53" spans="1:10" ht="15.95" customHeight="1">
      <c r="A53" s="4"/>
      <c r="C53" s="46"/>
      <c r="D53" s="79"/>
      <c r="E53" s="79"/>
      <c r="I53" s="67"/>
    </row>
    <row r="54" spans="1:10" ht="15.95" customHeight="1">
      <c r="A54" s="3">
        <v>26</v>
      </c>
      <c r="B54" s="28"/>
      <c r="C54" s="45" t="s">
        <v>122</v>
      </c>
      <c r="D54" s="80">
        <f>+D39+D47+D48+D52</f>
        <v>78069</v>
      </c>
      <c r="E54" s="80">
        <f>+E39+E47+E48+E52</f>
        <v>0</v>
      </c>
      <c r="F54" s="80">
        <f>+F39+F47+F48+F52</f>
        <v>81968</v>
      </c>
      <c r="I54" s="67"/>
    </row>
    <row r="55" spans="1:10" ht="15.95" customHeight="1">
      <c r="I55" s="67"/>
    </row>
    <row r="56" spans="1:10" ht="15.95" customHeight="1">
      <c r="A56" s="31" t="s">
        <v>106</v>
      </c>
      <c r="B56" s="32"/>
      <c r="C56" s="548">
        <f>C25</f>
        <v>43830</v>
      </c>
      <c r="D56" s="81"/>
      <c r="E56" s="81"/>
      <c r="F56" s="82"/>
      <c r="I56" s="67"/>
    </row>
    <row r="57" spans="1:10" ht="15.95" customHeight="1">
      <c r="A57" s="4"/>
      <c r="B57" s="33"/>
      <c r="C57" s="5"/>
      <c r="E57" s="83" t="s">
        <v>124</v>
      </c>
      <c r="F57" s="70" t="s">
        <v>123</v>
      </c>
      <c r="I57" s="67"/>
    </row>
    <row r="58" spans="1:10" ht="15.95" customHeight="1">
      <c r="A58" s="4"/>
      <c r="B58" s="33"/>
      <c r="C58" s="33"/>
      <c r="E58" s="83"/>
      <c r="I58" s="67"/>
    </row>
    <row r="59" spans="1:10" ht="15.95" customHeight="1">
      <c r="I59" s="67"/>
    </row>
    <row r="60" spans="1:10" ht="15.95" customHeight="1">
      <c r="I60" s="67"/>
    </row>
    <row r="61" spans="1:10" ht="15.95" customHeight="1">
      <c r="I61" s="67"/>
    </row>
    <row r="62" spans="1:10" ht="15.95" customHeight="1">
      <c r="I62" s="67"/>
    </row>
    <row r="63" spans="1:10" ht="15.95" customHeight="1">
      <c r="I63" s="67"/>
    </row>
    <row r="64" spans="1:10" ht="15.95" customHeight="1">
      <c r="I64" s="67"/>
    </row>
    <row r="65" spans="2:9" ht="15.95" customHeight="1">
      <c r="I65" s="67"/>
    </row>
    <row r="66" spans="2:9" ht="15.95" customHeight="1">
      <c r="I66" s="67"/>
    </row>
    <row r="67" spans="2:9" ht="15.95" customHeight="1">
      <c r="I67" s="67"/>
    </row>
    <row r="68" spans="2:9" ht="15.95" customHeight="1">
      <c r="I68" s="67"/>
    </row>
    <row r="69" spans="2:9" ht="15.95" customHeight="1">
      <c r="I69" s="67"/>
    </row>
    <row r="70" spans="2:9" ht="15.95" customHeight="1">
      <c r="I70" s="67"/>
    </row>
    <row r="71" spans="2:9" ht="15.95" customHeight="1">
      <c r="I71" s="67"/>
    </row>
    <row r="72" spans="2:9" ht="15.95" customHeight="1">
      <c r="I72" s="67"/>
    </row>
    <row r="73" spans="2:9" ht="15.95" customHeight="1">
      <c r="I73" s="67"/>
    </row>
    <row r="74" spans="2:9" ht="15.95" customHeight="1">
      <c r="I74" s="67"/>
    </row>
    <row r="75" spans="2:9" ht="15.95" customHeight="1">
      <c r="I75" s="67"/>
    </row>
    <row r="76" spans="2:9" ht="15.95" customHeight="1">
      <c r="I76" s="67"/>
    </row>
    <row r="77" spans="2:9" ht="15.95" customHeight="1">
      <c r="I77" s="67"/>
    </row>
    <row r="78" spans="2:9" ht="15.95" customHeight="1">
      <c r="I78" s="67"/>
    </row>
    <row r="79" spans="2:9" ht="15.95" customHeight="1">
      <c r="B79" s="27"/>
      <c r="I79" s="67"/>
    </row>
    <row r="80" spans="2:9" ht="15.95" customHeight="1">
      <c r="I80" s="67"/>
    </row>
    <row r="81" spans="9:9" ht="15.95" customHeight="1">
      <c r="I81" s="67"/>
    </row>
    <row r="82" spans="9:9" ht="15.95" customHeight="1">
      <c r="I82" s="67"/>
    </row>
    <row r="83" spans="9:9" ht="15.95" customHeight="1">
      <c r="I83" s="67"/>
    </row>
    <row r="84" spans="9:9" ht="15.95" customHeight="1">
      <c r="I84" s="67"/>
    </row>
    <row r="85" spans="9:9" ht="15.95" customHeight="1">
      <c r="I85" s="67"/>
    </row>
    <row r="86" spans="9:9" ht="15.95" customHeight="1">
      <c r="I86" s="67"/>
    </row>
    <row r="87" spans="9:9" ht="15.95" customHeight="1">
      <c r="I87" s="67"/>
    </row>
    <row r="88" spans="9:9" ht="15.95" customHeight="1">
      <c r="I88" s="67"/>
    </row>
    <row r="89" spans="9:9" ht="15.95" customHeight="1">
      <c r="I89" s="67"/>
    </row>
    <row r="90" spans="9:9" ht="15.95" customHeight="1">
      <c r="I90" s="67"/>
    </row>
    <row r="91" spans="9:9" ht="15.95" customHeight="1">
      <c r="I91" s="67"/>
    </row>
    <row r="92" spans="9:9" ht="15.95" customHeight="1">
      <c r="I92" s="67"/>
    </row>
    <row r="93" spans="9:9" ht="15.95" customHeight="1">
      <c r="I93" s="67"/>
    </row>
    <row r="94" spans="9:9" ht="15.95" customHeight="1">
      <c r="I94" s="67"/>
    </row>
    <row r="95" spans="9:9" ht="15.95" customHeight="1">
      <c r="I95" s="67"/>
    </row>
    <row r="96" spans="9:9" ht="15.95" customHeight="1">
      <c r="I96" s="67"/>
    </row>
    <row r="97" spans="2:9" ht="15.95" customHeight="1">
      <c r="I97" s="67"/>
    </row>
    <row r="98" spans="2:9" ht="15.95" customHeight="1">
      <c r="I98" s="67"/>
    </row>
    <row r="99" spans="2:9" ht="15.95" customHeight="1">
      <c r="I99" s="67"/>
    </row>
    <row r="100" spans="2:9" ht="15.95" customHeight="1">
      <c r="I100" s="67"/>
    </row>
    <row r="101" spans="2:9" ht="15.95" customHeight="1">
      <c r="I101" s="67"/>
    </row>
    <row r="102" spans="2:9" ht="15.95" customHeight="1">
      <c r="I102" s="67"/>
    </row>
    <row r="103" spans="2:9" ht="15.95" customHeight="1">
      <c r="I103" s="67"/>
    </row>
    <row r="104" spans="2:9" ht="15.95" customHeight="1">
      <c r="I104" s="67"/>
    </row>
    <row r="105" spans="2:9" ht="15.95" customHeight="1">
      <c r="I105" s="67"/>
    </row>
    <row r="106" spans="2:9" ht="15.95" customHeight="1">
      <c r="B106" s="27"/>
      <c r="I106" s="67"/>
    </row>
    <row r="107" spans="2:9" ht="15.95" customHeight="1">
      <c r="I107" s="67"/>
    </row>
    <row r="108" spans="2:9" ht="15.95" customHeight="1">
      <c r="I108" s="67"/>
    </row>
    <row r="109" spans="2:9" ht="15.95" customHeight="1">
      <c r="I109" s="67"/>
    </row>
    <row r="110" spans="2:9" ht="15.95" customHeight="1">
      <c r="I110" s="67"/>
    </row>
    <row r="111" spans="2:9" ht="15.95" customHeight="1">
      <c r="B111" s="27"/>
      <c r="I111" s="67"/>
    </row>
    <row r="112" spans="2:9" ht="15.95" customHeight="1">
      <c r="I112" s="67"/>
    </row>
    <row r="113" spans="2:9" ht="15.95" customHeight="1">
      <c r="I113" s="67"/>
    </row>
    <row r="114" spans="2:9" ht="15.95" customHeight="1">
      <c r="I114" s="67"/>
    </row>
    <row r="115" spans="2:9" ht="15.95" customHeight="1">
      <c r="I115" s="67"/>
    </row>
    <row r="116" spans="2:9" ht="15.95" customHeight="1">
      <c r="I116" s="67"/>
    </row>
    <row r="117" spans="2:9" ht="15.95" customHeight="1">
      <c r="I117" s="67"/>
    </row>
    <row r="118" spans="2:9" ht="15.95" customHeight="1">
      <c r="I118" s="67"/>
    </row>
    <row r="119" spans="2:9" ht="15.95" customHeight="1">
      <c r="I119" s="67"/>
    </row>
    <row r="120" spans="2:9" ht="15.95" customHeight="1">
      <c r="I120" s="67"/>
    </row>
    <row r="121" spans="2:9" ht="15.95" customHeight="1">
      <c r="I121" s="67"/>
    </row>
    <row r="122" spans="2:9" ht="15.95" customHeight="1">
      <c r="I122" s="67"/>
    </row>
    <row r="123" spans="2:9" ht="15.95" customHeight="1">
      <c r="B123" s="27"/>
      <c r="I123" s="67"/>
    </row>
    <row r="124" spans="2:9" ht="15.95" customHeight="1">
      <c r="I124" s="67"/>
    </row>
    <row r="125" spans="2:9" ht="15.95" customHeight="1">
      <c r="I125" s="67"/>
    </row>
    <row r="126" spans="2:9" ht="15.95" customHeight="1">
      <c r="I126" s="67"/>
    </row>
    <row r="127" spans="2:9" ht="15.95" customHeight="1">
      <c r="I127" s="67"/>
    </row>
    <row r="128" spans="2:9" ht="15.95" customHeight="1">
      <c r="B128" s="27"/>
      <c r="I128" s="67"/>
    </row>
    <row r="129" spans="2:9" ht="15.95" customHeight="1">
      <c r="I129" s="67"/>
    </row>
    <row r="130" spans="2:9" ht="15.95" customHeight="1">
      <c r="I130" s="67"/>
    </row>
    <row r="131" spans="2:9" ht="15.95" customHeight="1">
      <c r="B131" s="27"/>
      <c r="I131" s="67"/>
    </row>
    <row r="132" spans="2:9" ht="15.95" customHeight="1">
      <c r="I132" s="67"/>
    </row>
    <row r="133" spans="2:9" ht="15.95" customHeight="1">
      <c r="I133" s="67"/>
    </row>
    <row r="134" spans="2:9" ht="15.95" customHeight="1">
      <c r="B134" s="27"/>
      <c r="I134" s="67"/>
    </row>
    <row r="135" spans="2:9" ht="15.95" customHeight="1">
      <c r="I135" s="67"/>
    </row>
    <row r="136" spans="2:9" ht="15.95" customHeight="1">
      <c r="I136" s="67"/>
    </row>
    <row r="137" spans="2:9" ht="15.95" customHeight="1">
      <c r="I137" s="67"/>
    </row>
    <row r="138" spans="2:9" ht="15.95" customHeight="1">
      <c r="I138" s="67"/>
    </row>
    <row r="139" spans="2:9" ht="15.95" customHeight="1">
      <c r="I139" s="67"/>
    </row>
    <row r="140" spans="2:9" ht="15.95" customHeight="1">
      <c r="I140" s="67"/>
    </row>
    <row r="141" spans="2:9" ht="15.95" customHeight="1">
      <c r="I141" s="67"/>
    </row>
    <row r="142" spans="2:9" ht="15.95" customHeight="1">
      <c r="I142" s="67"/>
    </row>
    <row r="143" spans="2:9" ht="15.95" customHeight="1">
      <c r="I143" s="67"/>
    </row>
    <row r="144" spans="2:9" ht="15.95" customHeight="1">
      <c r="I144" s="67"/>
    </row>
    <row r="145" spans="2:9" ht="15.95" customHeight="1">
      <c r="I145" s="67"/>
    </row>
    <row r="146" spans="2:9" ht="15.95" customHeight="1">
      <c r="I146" s="67"/>
    </row>
    <row r="147" spans="2:9" ht="15.95" customHeight="1">
      <c r="I147" s="67"/>
    </row>
    <row r="148" spans="2:9" ht="15.95" customHeight="1">
      <c r="I148" s="67"/>
    </row>
    <row r="149" spans="2:9" ht="15.95" customHeight="1">
      <c r="I149" s="67"/>
    </row>
    <row r="150" spans="2:9" ht="15.95" customHeight="1">
      <c r="I150" s="67"/>
    </row>
    <row r="151" spans="2:9" ht="15.95" customHeight="1">
      <c r="I151" s="67"/>
    </row>
    <row r="152" spans="2:9" ht="15.95" customHeight="1">
      <c r="I152" s="67"/>
    </row>
    <row r="153" spans="2:9" ht="15.95" customHeight="1">
      <c r="B153" s="27"/>
      <c r="I153" s="67"/>
    </row>
    <row r="154" spans="2:9" ht="15.95" customHeight="1">
      <c r="I154" s="67"/>
    </row>
    <row r="155" spans="2:9" ht="15.95" customHeight="1">
      <c r="I155" s="67"/>
    </row>
    <row r="156" spans="2:9" ht="15.95" customHeight="1">
      <c r="I156" s="67"/>
    </row>
    <row r="157" spans="2:9" ht="15.95" customHeight="1">
      <c r="I157" s="67"/>
    </row>
    <row r="158" spans="2:9" ht="15.95" customHeight="1">
      <c r="B158" s="27"/>
      <c r="I158" s="67"/>
    </row>
    <row r="159" spans="2:9" ht="15.95" customHeight="1">
      <c r="I159" s="67"/>
    </row>
    <row r="160" spans="2:9" ht="15.95" customHeight="1">
      <c r="I160" s="67"/>
    </row>
    <row r="161" spans="9:9" ht="15.95" customHeight="1">
      <c r="I161" s="67"/>
    </row>
    <row r="162" spans="9:9" ht="15.95" customHeight="1">
      <c r="I162" s="67"/>
    </row>
    <row r="163" spans="9:9" ht="15.95" customHeight="1">
      <c r="I163" s="67"/>
    </row>
    <row r="164" spans="9:9" ht="15.95" customHeight="1">
      <c r="I164" s="67"/>
    </row>
    <row r="165" spans="9:9" ht="15.95" customHeight="1">
      <c r="I165" s="67"/>
    </row>
    <row r="166" spans="9:9" ht="15.95" customHeight="1">
      <c r="I166" s="67"/>
    </row>
    <row r="167" spans="9:9" ht="15.95" customHeight="1">
      <c r="I167" s="67"/>
    </row>
    <row r="168" spans="9:9" ht="15.95" customHeight="1">
      <c r="I168" s="67"/>
    </row>
    <row r="169" spans="9:9" ht="15.95" customHeight="1">
      <c r="I169" s="67"/>
    </row>
    <row r="170" spans="9:9" ht="15.95" customHeight="1">
      <c r="I170" s="67"/>
    </row>
    <row r="171" spans="9:9" ht="15.95" customHeight="1">
      <c r="I171" s="67"/>
    </row>
    <row r="172" spans="9:9" ht="15.95" customHeight="1">
      <c r="I172" s="67"/>
    </row>
    <row r="173" spans="9:9" ht="15.95" customHeight="1">
      <c r="I173" s="67"/>
    </row>
    <row r="174" spans="9:9" ht="15.95" customHeight="1">
      <c r="I174" s="67"/>
    </row>
    <row r="175" spans="9:9" ht="15.95" customHeight="1">
      <c r="I175" s="67"/>
    </row>
    <row r="176" spans="9:9" ht="15.95" customHeight="1">
      <c r="I176" s="67"/>
    </row>
    <row r="177" spans="9:9" ht="15.95" customHeight="1">
      <c r="I177" s="67"/>
    </row>
    <row r="178" spans="9:9" ht="15.95" customHeight="1">
      <c r="I178" s="67"/>
    </row>
    <row r="179" spans="9:9" ht="15.95" customHeight="1">
      <c r="I179" s="67"/>
    </row>
    <row r="180" spans="9:9" ht="15.95" customHeight="1">
      <c r="I180" s="67"/>
    </row>
    <row r="181" spans="9:9" ht="15.95" customHeight="1">
      <c r="I181" s="67"/>
    </row>
    <row r="182" spans="9:9" ht="15.95" customHeight="1">
      <c r="I182" s="67"/>
    </row>
    <row r="183" spans="9:9" ht="15.95" customHeight="1">
      <c r="I183" s="67"/>
    </row>
    <row r="184" spans="9:9" ht="15.95" customHeight="1">
      <c r="I184" s="67"/>
    </row>
    <row r="185" spans="9:9" ht="15.95" customHeight="1">
      <c r="I185" s="67"/>
    </row>
    <row r="186" spans="9:9" ht="15.95" customHeight="1">
      <c r="I186" s="67"/>
    </row>
    <row r="187" spans="9:9" ht="15.95" customHeight="1">
      <c r="I187" s="67"/>
    </row>
    <row r="188" spans="9:9" ht="15.95" customHeight="1">
      <c r="I188" s="67"/>
    </row>
    <row r="189" spans="9:9" ht="15.95" customHeight="1">
      <c r="I189" s="67"/>
    </row>
    <row r="190" spans="9:9" ht="15.95" customHeight="1">
      <c r="I190" s="67"/>
    </row>
    <row r="191" spans="9:9" ht="15.95" customHeight="1">
      <c r="I191" s="67"/>
    </row>
    <row r="192" spans="9:9" ht="15.95" customHeight="1">
      <c r="I192" s="67"/>
    </row>
    <row r="193" spans="9:9" ht="15.95" customHeight="1">
      <c r="I193" s="67"/>
    </row>
    <row r="194" spans="9:9" ht="15.95" customHeight="1">
      <c r="I194" s="67"/>
    </row>
    <row r="195" spans="9:9" ht="15.95" customHeight="1">
      <c r="I195" s="67"/>
    </row>
    <row r="196" spans="9:9" ht="15.95" customHeight="1">
      <c r="I196" s="67"/>
    </row>
    <row r="197" spans="9:9" ht="15.95" customHeight="1">
      <c r="I197" s="67"/>
    </row>
    <row r="198" spans="9:9" ht="15.95" customHeight="1">
      <c r="I198" s="67"/>
    </row>
    <row r="199" spans="9:9" ht="15.95" customHeight="1">
      <c r="I199" s="67"/>
    </row>
    <row r="200" spans="9:9" ht="15.95" customHeight="1">
      <c r="I200" s="67"/>
    </row>
    <row r="201" spans="9:9" ht="15.95" customHeight="1">
      <c r="I201" s="67"/>
    </row>
    <row r="202" spans="9:9" ht="15.95" customHeight="1">
      <c r="I202" s="67"/>
    </row>
    <row r="203" spans="9:9" ht="15.95" customHeight="1">
      <c r="I203" s="67"/>
    </row>
    <row r="204" spans="9:9" ht="15.95" customHeight="1">
      <c r="I204" s="67"/>
    </row>
    <row r="205" spans="9:9" ht="15.95" customHeight="1">
      <c r="I205" s="67"/>
    </row>
    <row r="206" spans="9:9" ht="15.95" customHeight="1">
      <c r="I206" s="67"/>
    </row>
    <row r="207" spans="9:9" ht="15.95" customHeight="1">
      <c r="I207" s="67"/>
    </row>
    <row r="208" spans="9:9" ht="15.95" customHeight="1">
      <c r="I208" s="67"/>
    </row>
    <row r="209" spans="9:9" ht="15.95" customHeight="1">
      <c r="I209" s="67"/>
    </row>
    <row r="210" spans="9:9" ht="15.95" customHeight="1">
      <c r="I210" s="67"/>
    </row>
    <row r="211" spans="9:9" ht="15.95" customHeight="1">
      <c r="I211" s="67"/>
    </row>
    <row r="212" spans="9:9" ht="15.95" customHeight="1">
      <c r="I212" s="67"/>
    </row>
    <row r="213" spans="9:9" ht="15.95" customHeight="1">
      <c r="I213" s="67"/>
    </row>
    <row r="214" spans="9:9" ht="15.95" customHeight="1">
      <c r="I214" s="67"/>
    </row>
    <row r="215" spans="9:9" ht="15.95" customHeight="1">
      <c r="I215" s="67"/>
    </row>
    <row r="216" spans="9:9" ht="15.95" customHeight="1">
      <c r="I216" s="67"/>
    </row>
    <row r="217" spans="9:9" ht="15.95" customHeight="1">
      <c r="I217" s="67"/>
    </row>
    <row r="218" spans="9:9" ht="15.95" customHeight="1">
      <c r="I218" s="67"/>
    </row>
    <row r="219" spans="9:9" ht="15.95" customHeight="1">
      <c r="I219" s="67"/>
    </row>
    <row r="220" spans="9:9" ht="15.95" customHeight="1">
      <c r="I220" s="67"/>
    </row>
    <row r="221" spans="9:9" ht="15.95" customHeight="1">
      <c r="I221" s="67"/>
    </row>
    <row r="222" spans="9:9" ht="15.95" customHeight="1">
      <c r="I222" s="67"/>
    </row>
    <row r="223" spans="9:9" ht="15.95" customHeight="1">
      <c r="I223" s="67"/>
    </row>
    <row r="224" spans="9:9" ht="15.95" customHeight="1">
      <c r="I224" s="67"/>
    </row>
    <row r="225" spans="9:9" ht="15.95" customHeight="1">
      <c r="I225" s="67"/>
    </row>
    <row r="226" spans="9:9" ht="15.95" customHeight="1">
      <c r="I226" s="67"/>
    </row>
    <row r="227" spans="9:9" ht="15.95" customHeight="1">
      <c r="I227" s="67"/>
    </row>
    <row r="228" spans="9:9" ht="15.95" customHeight="1">
      <c r="I228" s="67"/>
    </row>
    <row r="229" spans="9:9" ht="15.95" customHeight="1">
      <c r="I229" s="67"/>
    </row>
    <row r="230" spans="9:9" ht="15.95" customHeight="1">
      <c r="I230" s="67"/>
    </row>
    <row r="231" spans="9:9" ht="15.95" customHeight="1">
      <c r="I231" s="67"/>
    </row>
    <row r="232" spans="9:9" ht="15.95" customHeight="1">
      <c r="I232" s="67"/>
    </row>
    <row r="233" spans="9:9" ht="15.95" customHeight="1">
      <c r="I233" s="67"/>
    </row>
    <row r="234" spans="9:9" ht="15.95" customHeight="1">
      <c r="I234" s="67"/>
    </row>
    <row r="235" spans="9:9" ht="15.95" customHeight="1">
      <c r="I235" s="67"/>
    </row>
    <row r="236" spans="9:9" ht="15.95" customHeight="1">
      <c r="I236" s="67"/>
    </row>
    <row r="237" spans="9:9" ht="15.95" customHeight="1">
      <c r="I237" s="67"/>
    </row>
    <row r="238" spans="9:9" ht="15.95" customHeight="1">
      <c r="I238" s="67"/>
    </row>
    <row r="239" spans="9:9" ht="15.95" customHeight="1">
      <c r="I239" s="67"/>
    </row>
    <row r="240" spans="9:9" ht="15.95" customHeight="1">
      <c r="I240" s="67"/>
    </row>
    <row r="241" spans="9:9" ht="15.95" customHeight="1">
      <c r="I241" s="67"/>
    </row>
    <row r="242" spans="9:9" ht="15.95" customHeight="1">
      <c r="I242" s="67"/>
    </row>
    <row r="243" spans="9:9" ht="15.95" customHeight="1">
      <c r="I243" s="67"/>
    </row>
    <row r="244" spans="9:9" ht="15.95" customHeight="1">
      <c r="I244" s="67"/>
    </row>
    <row r="245" spans="9:9" ht="15.95" customHeight="1">
      <c r="I245" s="67"/>
    </row>
    <row r="246" spans="9:9" ht="15.95" customHeight="1">
      <c r="I246" s="67"/>
    </row>
    <row r="247" spans="9:9" ht="15.95" customHeight="1">
      <c r="I247" s="67"/>
    </row>
    <row r="248" spans="9:9" ht="15.95" customHeight="1">
      <c r="I248" s="67"/>
    </row>
    <row r="249" spans="9:9" ht="15.95" customHeight="1">
      <c r="I249" s="67"/>
    </row>
    <row r="250" spans="9:9" ht="15.95" customHeight="1">
      <c r="I250" s="67"/>
    </row>
    <row r="251" spans="9:9" ht="15.95" customHeight="1">
      <c r="I251" s="67"/>
    </row>
    <row r="252" spans="9:9" ht="15.95" customHeight="1">
      <c r="I252" s="67"/>
    </row>
    <row r="253" spans="9:9" ht="15.95" customHeight="1">
      <c r="I253" s="67"/>
    </row>
    <row r="254" spans="9:9" ht="15.95" customHeight="1">
      <c r="I254" s="67"/>
    </row>
    <row r="255" spans="9:9" ht="15.95" customHeight="1">
      <c r="I255" s="67"/>
    </row>
    <row r="256" spans="9:9" ht="15.95" customHeight="1">
      <c r="I256" s="67"/>
    </row>
    <row r="257" spans="9:9" ht="15.95" customHeight="1">
      <c r="I257" s="67"/>
    </row>
    <row r="258" spans="9:9" ht="15.95" customHeight="1">
      <c r="I258" s="67"/>
    </row>
    <row r="259" spans="9:9" ht="15.95" customHeight="1">
      <c r="I259" s="67"/>
    </row>
    <row r="260" spans="9:9" ht="15.95" customHeight="1">
      <c r="I260" s="67"/>
    </row>
    <row r="261" spans="9:9" ht="15.95" customHeight="1">
      <c r="I261" s="67"/>
    </row>
    <row r="262" spans="9:9" ht="15.95" customHeight="1">
      <c r="I262" s="67"/>
    </row>
    <row r="263" spans="9:9" ht="15.95" customHeight="1">
      <c r="I263" s="67"/>
    </row>
    <row r="264" spans="9:9" ht="15.95" customHeight="1">
      <c r="I264" s="67"/>
    </row>
    <row r="265" spans="9:9" ht="15.95" customHeight="1">
      <c r="I265" s="67"/>
    </row>
    <row r="266" spans="9:9" ht="15.95" customHeight="1">
      <c r="I266" s="67"/>
    </row>
    <row r="267" spans="9:9" ht="15.95" customHeight="1">
      <c r="I267" s="67"/>
    </row>
    <row r="268" spans="9:9" ht="15.95" customHeight="1">
      <c r="I268" s="67"/>
    </row>
    <row r="269" spans="9:9" ht="15.95" customHeight="1">
      <c r="I269" s="67"/>
    </row>
    <row r="270" spans="9:9" ht="15.95" customHeight="1">
      <c r="I270" s="67"/>
    </row>
    <row r="271" spans="9:9" ht="15.95" customHeight="1">
      <c r="I271" s="67"/>
    </row>
    <row r="272" spans="9:9" ht="15.95" customHeight="1">
      <c r="I272" s="67"/>
    </row>
    <row r="273" spans="9:9" ht="15.95" customHeight="1">
      <c r="I273" s="67"/>
    </row>
    <row r="274" spans="9:9" ht="15.95" customHeight="1">
      <c r="I274" s="67"/>
    </row>
    <row r="275" spans="9:9" ht="15.95" customHeight="1">
      <c r="I275" s="67"/>
    </row>
    <row r="276" spans="9:9" ht="15.95" customHeight="1">
      <c r="I276" s="67"/>
    </row>
    <row r="277" spans="9:9" ht="15.95" customHeight="1">
      <c r="I277" s="67"/>
    </row>
    <row r="278" spans="9:9" ht="15.95" customHeight="1">
      <c r="I278" s="67"/>
    </row>
  </sheetData>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rowBreaks count="1" manualBreakCount="1">
    <brk id="27"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3"/>
  <dimension ref="A1:F126"/>
  <sheetViews>
    <sheetView topLeftCell="A4" zoomScaleNormal="100" workbookViewId="0">
      <selection activeCell="B12" sqref="B12"/>
    </sheetView>
  </sheetViews>
  <sheetFormatPr defaultColWidth="9.28515625" defaultRowHeight="15.95" customHeight="1"/>
  <cols>
    <col min="1" max="1" width="6.140625" style="21" customWidth="1"/>
    <col min="2" max="2" width="6.42578125" style="21" bestFit="1" customWidth="1"/>
    <col min="3" max="3" width="58.28515625" style="4" customWidth="1"/>
    <col min="4" max="4" width="11.28515625" style="70" bestFit="1" customWidth="1"/>
    <col min="5" max="5" width="12.28515625" style="70" customWidth="1"/>
    <col min="6" max="6" width="12.42578125" style="70" customWidth="1"/>
    <col min="7" max="16384" width="9.28515625" style="4"/>
  </cols>
  <sheetData>
    <row r="1" spans="1:6" ht="15.95" customHeight="1">
      <c r="C1" s="69" t="str">
        <f>'Beviteli oldal'!$B$8</f>
        <v>22795096-4291-133-14</v>
      </c>
    </row>
    <row r="2" spans="1:6" ht="15.95" customHeight="1">
      <c r="C2" s="4" t="s">
        <v>91</v>
      </c>
    </row>
    <row r="4" spans="1:6" ht="15.95" customHeight="1">
      <c r="C4" s="61" t="str">
        <f>'Beviteli oldal'!$B$10</f>
        <v>14-16-300048</v>
      </c>
      <c r="D4" s="71"/>
    </row>
    <row r="5" spans="1:6" ht="15.95" customHeight="1">
      <c r="C5" s="22" t="s">
        <v>125</v>
      </c>
    </row>
    <row r="6" spans="1:6" ht="15.95" customHeight="1">
      <c r="C6" s="23" t="str">
        <f>'Beviteli oldal'!$B$3</f>
        <v>Balaton-Nagyberek Vizitársulat</v>
      </c>
    </row>
    <row r="7" spans="1:6" ht="15.95" customHeight="1">
      <c r="A7" s="23" t="s">
        <v>147</v>
      </c>
    </row>
    <row r="8" spans="1:6" ht="15.95" customHeight="1">
      <c r="A8" s="22" t="s">
        <v>1109</v>
      </c>
      <c r="C8" s="549">
        <f>'EgyszÉvesEredmÖsszktg"A" HU'!C8</f>
        <v>43830</v>
      </c>
    </row>
    <row r="9" spans="1:6" ht="15" customHeight="1">
      <c r="A9" s="22" t="s">
        <v>126</v>
      </c>
      <c r="C9" s="7"/>
      <c r="E9" s="79"/>
      <c r="F9" s="92" t="s">
        <v>127</v>
      </c>
    </row>
    <row r="10" spans="1:6" s="27" customFormat="1" ht="54" customHeight="1">
      <c r="A10" s="24" t="s">
        <v>128</v>
      </c>
      <c r="B10" s="25"/>
      <c r="C10" s="26" t="s">
        <v>129</v>
      </c>
      <c r="D10" s="275" t="s">
        <v>334</v>
      </c>
      <c r="E10" s="75" t="s">
        <v>130</v>
      </c>
      <c r="F10" s="275" t="s">
        <v>335</v>
      </c>
    </row>
    <row r="11" spans="1:6" s="21" customFormat="1" ht="15.95" customHeight="1">
      <c r="A11" s="24" t="s">
        <v>25</v>
      </c>
      <c r="B11" s="25"/>
      <c r="C11" s="26" t="s">
        <v>26</v>
      </c>
      <c r="D11" s="74"/>
      <c r="E11" s="74"/>
      <c r="F11" s="276"/>
    </row>
    <row r="12" spans="1:6" ht="15.95" customHeight="1">
      <c r="A12" s="38">
        <v>1</v>
      </c>
      <c r="B12" s="30" t="s">
        <v>2</v>
      </c>
      <c r="C12" s="41" t="s">
        <v>131</v>
      </c>
      <c r="D12" s="77">
        <f>'EgyszÉvesEredmÖsszktg"A" HU'!D12</f>
        <v>101264</v>
      </c>
      <c r="E12" s="77">
        <f>'EgyszÉvesEredmÖsszktg"A" HU'!E12</f>
        <v>0</v>
      </c>
      <c r="F12" s="77">
        <f>+'EgyszÉvesEredmÖsszktg"A" HU'!F12</f>
        <v>90727</v>
      </c>
    </row>
    <row r="13" spans="1:6" ht="15.95" customHeight="1">
      <c r="A13" s="3">
        <v>2</v>
      </c>
      <c r="B13" s="30" t="s">
        <v>3</v>
      </c>
      <c r="C13" s="41" t="s">
        <v>132</v>
      </c>
      <c r="D13" s="77">
        <f>'EgyszÉvesEredmÖsszktg"A" HU'!D13</f>
        <v>0</v>
      </c>
      <c r="E13" s="77">
        <f>'EgyszÉvesEredmÖsszktg"A" HU'!E13</f>
        <v>0</v>
      </c>
      <c r="F13" s="77">
        <f>+'EgyszÉvesEredmÖsszktg"A" HU'!F13</f>
        <v>0</v>
      </c>
    </row>
    <row r="14" spans="1:6" ht="15.95" customHeight="1">
      <c r="A14" s="38">
        <v>3</v>
      </c>
      <c r="B14" s="30" t="s">
        <v>4</v>
      </c>
      <c r="C14" s="41" t="s">
        <v>144</v>
      </c>
      <c r="D14" s="77">
        <f>'EgyszÉvesEredmÖsszktg"A" HU'!D14</f>
        <v>714</v>
      </c>
      <c r="E14" s="77">
        <f>'EgyszÉvesEredmÖsszktg"A" HU'!E14</f>
        <v>0</v>
      </c>
      <c r="F14" s="77">
        <f>+'EgyszÉvesEredmÖsszktg"A" HU'!F14</f>
        <v>693</v>
      </c>
    </row>
    <row r="15" spans="1:6" ht="15.95" customHeight="1">
      <c r="A15" s="3">
        <v>4</v>
      </c>
      <c r="B15" s="30" t="s">
        <v>7</v>
      </c>
      <c r="C15" s="41" t="s">
        <v>133</v>
      </c>
      <c r="D15" s="77">
        <f>'EgyszÉvesEredmÖsszktg"A" HU'!D15</f>
        <v>74458</v>
      </c>
      <c r="E15" s="77">
        <f>'EgyszÉvesEredmÖsszktg"A" HU'!E15</f>
        <v>0</v>
      </c>
      <c r="F15" s="77">
        <f>+'EgyszÉvesEredmÖsszktg"A" HU'!F15</f>
        <v>64182</v>
      </c>
    </row>
    <row r="16" spans="1:6" ht="15.95" customHeight="1">
      <c r="A16" s="38">
        <v>5</v>
      </c>
      <c r="B16" s="30" t="s">
        <v>13</v>
      </c>
      <c r="C16" s="41" t="s">
        <v>134</v>
      </c>
      <c r="D16" s="77">
        <f>'EgyszÉvesEredmÖsszktg"A" HU'!D16</f>
        <v>17684</v>
      </c>
      <c r="E16" s="77">
        <f>'EgyszÉvesEredmÖsszktg"A" HU'!E16</f>
        <v>0</v>
      </c>
      <c r="F16" s="77">
        <f>+'EgyszÉvesEredmÖsszktg"A" HU'!F16</f>
        <v>18220</v>
      </c>
    </row>
    <row r="17" spans="1:6" ht="15.95" customHeight="1">
      <c r="A17" s="3">
        <v>6</v>
      </c>
      <c r="B17" s="30" t="s">
        <v>14</v>
      </c>
      <c r="C17" s="41" t="s">
        <v>135</v>
      </c>
      <c r="D17" s="77">
        <f>'EgyszÉvesEredmÖsszktg"A" HU'!D17</f>
        <v>1243</v>
      </c>
      <c r="E17" s="77">
        <f>'EgyszÉvesEredmÖsszktg"A" HU'!E17</f>
        <v>0</v>
      </c>
      <c r="F17" s="77">
        <f>+'EgyszÉvesEredmÖsszktg"A" HU'!F17</f>
        <v>1064</v>
      </c>
    </row>
    <row r="18" spans="1:6" ht="16.5" customHeight="1">
      <c r="A18" s="38">
        <v>7</v>
      </c>
      <c r="B18" s="30" t="s">
        <v>15</v>
      </c>
      <c r="C18" s="41" t="s">
        <v>136</v>
      </c>
      <c r="D18" s="77">
        <f>'EgyszÉvesEredmÖsszktg"A" HU'!D18</f>
        <v>2429</v>
      </c>
      <c r="E18" s="77">
        <f>'EgyszÉvesEredmÖsszktg"A" HU'!E18</f>
        <v>0</v>
      </c>
      <c r="F18" s="77">
        <f>+'EgyszÉvesEredmÖsszktg"A" HU'!F18</f>
        <v>1614</v>
      </c>
    </row>
    <row r="19" spans="1:6" ht="31.5" customHeight="1">
      <c r="A19" s="3">
        <v>8</v>
      </c>
      <c r="B19" s="29" t="s">
        <v>0</v>
      </c>
      <c r="C19" s="36" t="s">
        <v>145</v>
      </c>
      <c r="D19" s="80">
        <f>+SUM(D12:D14)-SUM(D15:D18)</f>
        <v>6164</v>
      </c>
      <c r="E19" s="80">
        <f>+SUM(E12:E14)-SUM(E15:E18)</f>
        <v>0</v>
      </c>
      <c r="F19" s="80">
        <f>+SUM(F12:F14)-SUM(F15:F18)</f>
        <v>6340</v>
      </c>
    </row>
    <row r="20" spans="1:6" ht="15.95" customHeight="1">
      <c r="A20" s="38">
        <v>9</v>
      </c>
      <c r="B20" s="30" t="s">
        <v>60</v>
      </c>
      <c r="C20" s="34" t="s">
        <v>137</v>
      </c>
      <c r="D20" s="77">
        <f>'EgyszÉvesEredmÖsszktg"A" HU'!D20</f>
        <v>0</v>
      </c>
      <c r="E20" s="77">
        <f>'EgyszÉvesEredmÖsszktg"A" HU'!E20</f>
        <v>0</v>
      </c>
      <c r="F20" s="77">
        <f>'EgyszÉvesEredmÖsszktg"A" HU'!F20</f>
        <v>0</v>
      </c>
    </row>
    <row r="21" spans="1:6" ht="15.95" customHeight="1">
      <c r="A21" s="3">
        <v>10</v>
      </c>
      <c r="B21" s="30" t="s">
        <v>61</v>
      </c>
      <c r="C21" s="34" t="s">
        <v>138</v>
      </c>
      <c r="D21" s="77">
        <f>'EgyszÉvesEredmÖsszktg"A" HU'!D21</f>
        <v>0</v>
      </c>
      <c r="E21" s="77">
        <f>'EgyszÉvesEredmÖsszktg"A" HU'!E21</f>
        <v>0</v>
      </c>
      <c r="F21" s="77">
        <f>'EgyszÉvesEredmÖsszktg"A" HU'!F21</f>
        <v>0</v>
      </c>
    </row>
    <row r="22" spans="1:6" ht="15.95" customHeight="1">
      <c r="A22" s="38">
        <v>11</v>
      </c>
      <c r="B22" s="28" t="s">
        <v>5</v>
      </c>
      <c r="C22" s="37" t="s">
        <v>139</v>
      </c>
      <c r="D22" s="76">
        <f>+D20-D21</f>
        <v>0</v>
      </c>
      <c r="E22" s="76">
        <f>+E20-E21</f>
        <v>0</v>
      </c>
      <c r="F22" s="76">
        <f>+F20-F21</f>
        <v>0</v>
      </c>
    </row>
    <row r="23" spans="1:6" ht="15.95" customHeight="1">
      <c r="A23" s="3">
        <v>12</v>
      </c>
      <c r="B23" s="39" t="s">
        <v>8</v>
      </c>
      <c r="C23" s="40" t="s">
        <v>155</v>
      </c>
      <c r="D23" s="84">
        <f>+D19+D22</f>
        <v>6164</v>
      </c>
      <c r="E23" s="84">
        <f>+E19+E22</f>
        <v>0</v>
      </c>
      <c r="F23" s="84">
        <f>+F19+F22</f>
        <v>6340</v>
      </c>
    </row>
    <row r="24" spans="1:6" ht="15.95" customHeight="1">
      <c r="A24" s="38">
        <v>13</v>
      </c>
      <c r="B24" s="30" t="s">
        <v>62</v>
      </c>
      <c r="C24" s="41" t="s">
        <v>146</v>
      </c>
      <c r="D24" s="77">
        <f>'EgyszÉvesEredmÖsszktg"A" HU'!D24</f>
        <v>618</v>
      </c>
      <c r="E24" s="77">
        <f>'EgyszÉvesEredmÖsszktg"A" HU'!E24</f>
        <v>0</v>
      </c>
      <c r="F24" s="77">
        <f>'EgyszÉvesEredmÖsszktg"A" HU'!F24</f>
        <v>270</v>
      </c>
    </row>
    <row r="25" spans="1:6" ht="15.95" customHeight="1">
      <c r="A25" s="3">
        <v>14</v>
      </c>
      <c r="B25" s="28" t="s">
        <v>11</v>
      </c>
      <c r="C25" s="35" t="s">
        <v>156</v>
      </c>
      <c r="D25" s="80">
        <f>+D23-D24</f>
        <v>5546</v>
      </c>
      <c r="E25" s="80">
        <f t="shared" ref="E25:F25" si="0">+E23-E24</f>
        <v>0</v>
      </c>
      <c r="F25" s="80">
        <f t="shared" si="0"/>
        <v>6070</v>
      </c>
    </row>
    <row r="26" spans="1:6" ht="15.95" customHeight="1">
      <c r="B26" s="4"/>
      <c r="D26" s="85"/>
      <c r="E26" s="79"/>
    </row>
    <row r="27" spans="1:6" ht="15.95" customHeight="1">
      <c r="A27" s="31" t="s">
        <v>106</v>
      </c>
      <c r="B27" s="32"/>
      <c r="C27" s="548">
        <f>'Egyszerűsített éves besz. DE'!B30</f>
        <v>43830</v>
      </c>
      <c r="D27" s="81"/>
      <c r="E27" s="81"/>
      <c r="F27" s="82"/>
    </row>
    <row r="28" spans="1:6" ht="15.95" customHeight="1">
      <c r="A28" s="4"/>
      <c r="B28" s="33"/>
      <c r="C28" s="5"/>
      <c r="E28" s="83" t="s">
        <v>141</v>
      </c>
    </row>
    <row r="29" spans="1:6" ht="15.95" customHeight="1">
      <c r="A29" s="4"/>
      <c r="B29" s="33"/>
      <c r="C29" s="33" t="s">
        <v>140</v>
      </c>
      <c r="E29" s="83"/>
    </row>
    <row r="30" spans="1:6"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6" right="0.28999999999999998" top="0.98425196850393704" bottom="0.98425196850393704" header="0.511811023622047" footer="0.511811023622047"/>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topLeftCell="A58" zoomScale="80" zoomScaleNormal="80" workbookViewId="0">
      <selection activeCell="E96" sqref="E96"/>
    </sheetView>
  </sheetViews>
  <sheetFormatPr defaultColWidth="9.140625" defaultRowHeight="11.25"/>
  <cols>
    <col min="1" max="1" width="4.5703125" style="156" customWidth="1"/>
    <col min="2" max="2" width="14.5703125" style="156" customWidth="1"/>
    <col min="3" max="3" width="15.7109375" style="156" customWidth="1"/>
    <col min="4" max="4" width="15.140625" style="156" customWidth="1"/>
    <col min="5" max="5" width="15.42578125" style="156" customWidth="1"/>
    <col min="6" max="6" width="18.85546875" style="156" customWidth="1"/>
    <col min="7" max="7" width="15.7109375" style="156" customWidth="1"/>
    <col min="8" max="8" width="17" style="156" customWidth="1"/>
    <col min="9" max="9" width="17.28515625" style="156" customWidth="1"/>
    <col min="10" max="10" width="15.42578125" style="156" customWidth="1"/>
    <col min="11" max="11" width="14.5703125" style="156" customWidth="1"/>
    <col min="12" max="12" width="12.85546875" style="156" customWidth="1"/>
    <col min="13" max="16384" width="9.140625" style="156"/>
  </cols>
  <sheetData>
    <row r="1" spans="1:11" s="94" customFormat="1">
      <c r="A1" s="869" t="str">
        <f>'Beviteli oldal'!B8</f>
        <v>22795096-4291-133-14</v>
      </c>
      <c r="B1" s="870"/>
      <c r="C1" s="870"/>
      <c r="D1" s="870"/>
      <c r="E1" s="870"/>
      <c r="F1" s="870" t="str">
        <f>'Beviteli oldal'!B10</f>
        <v>14-16-300048</v>
      </c>
      <c r="G1" s="870"/>
      <c r="H1" s="870"/>
      <c r="I1" s="870"/>
      <c r="J1" s="870"/>
      <c r="K1" s="870"/>
    </row>
    <row r="2" spans="1:11" s="94" customFormat="1">
      <c r="A2" s="865" t="s">
        <v>91</v>
      </c>
      <c r="B2" s="865"/>
      <c r="C2" s="865"/>
      <c r="D2" s="865"/>
      <c r="E2" s="865"/>
      <c r="F2" s="865" t="s">
        <v>125</v>
      </c>
      <c r="G2" s="865"/>
      <c r="H2" s="865"/>
      <c r="I2" s="865"/>
      <c r="J2" s="865"/>
      <c r="K2" s="865"/>
    </row>
    <row r="3" spans="1:11" s="94" customFormat="1">
      <c r="I3" s="95"/>
    </row>
    <row r="4" spans="1:11" s="94" customFormat="1"/>
    <row r="5" spans="1:11" s="94" customFormat="1">
      <c r="A5" s="862" t="s">
        <v>400</v>
      </c>
      <c r="B5" s="862"/>
      <c r="C5" s="862"/>
      <c r="D5" s="862"/>
      <c r="E5" s="863" t="str">
        <f>'Beviteli oldal'!B3</f>
        <v>Balaton-Nagyberek Vizitársulat</v>
      </c>
      <c r="F5" s="863"/>
      <c r="G5" s="863"/>
      <c r="H5" s="863"/>
      <c r="I5" s="863"/>
      <c r="J5" s="863"/>
      <c r="K5" s="863"/>
    </row>
    <row r="6" spans="1:11" s="94" customFormat="1">
      <c r="C6" s="96"/>
    </row>
    <row r="7" spans="1:11" s="94" customFormat="1">
      <c r="A7" s="862" t="s">
        <v>401</v>
      </c>
      <c r="B7" s="862"/>
      <c r="C7" s="862"/>
      <c r="D7" s="862"/>
      <c r="E7" s="863" t="str">
        <f>'Beviteli oldal'!B5</f>
        <v>8713 Kéthely, Sáripuszta 0275 Hrsz.</v>
      </c>
      <c r="F7" s="863"/>
      <c r="G7" s="863"/>
      <c r="H7" s="863"/>
      <c r="I7" s="863"/>
      <c r="J7" s="863"/>
      <c r="K7" s="863"/>
    </row>
    <row r="8" spans="1:11" s="94" customFormat="1"/>
    <row r="9" spans="1:11" s="94" customFormat="1">
      <c r="A9" s="864" t="s">
        <v>402</v>
      </c>
      <c r="B9" s="864"/>
      <c r="C9" s="864"/>
      <c r="D9" s="864"/>
      <c r="E9" s="864"/>
      <c r="F9" s="864"/>
      <c r="G9" s="864"/>
      <c r="H9" s="864"/>
      <c r="I9" s="864"/>
      <c r="J9" s="864"/>
      <c r="K9" s="864"/>
    </row>
    <row r="10" spans="1:11" s="94" customFormat="1">
      <c r="A10" s="864" t="s">
        <v>403</v>
      </c>
      <c r="B10" s="864"/>
      <c r="C10" s="864"/>
      <c r="D10" s="864"/>
      <c r="E10" s="864"/>
      <c r="F10" s="864"/>
      <c r="G10" s="864"/>
      <c r="H10" s="864"/>
      <c r="I10" s="864"/>
      <c r="J10" s="343"/>
      <c r="K10" s="343"/>
    </row>
    <row r="11" spans="1:11" s="94" customFormat="1">
      <c r="A11" s="864" t="s">
        <v>335</v>
      </c>
      <c r="B11" s="864"/>
      <c r="C11" s="864"/>
      <c r="D11" s="864"/>
      <c r="E11" s="864"/>
      <c r="F11" s="864"/>
      <c r="G11" s="864"/>
      <c r="H11" s="864"/>
      <c r="I11" s="864"/>
      <c r="J11" s="864"/>
      <c r="K11" s="864"/>
    </row>
    <row r="12" spans="1:11" s="94" customFormat="1">
      <c r="A12" s="864"/>
      <c r="B12" s="864"/>
      <c r="C12" s="864"/>
      <c r="D12" s="864"/>
      <c r="E12" s="864"/>
      <c r="F12" s="864"/>
      <c r="G12" s="864"/>
      <c r="H12" s="864"/>
      <c r="I12" s="864"/>
      <c r="J12" s="865"/>
      <c r="K12" s="865"/>
    </row>
    <row r="13" spans="1:11" s="94" customFormat="1" ht="13.5" thickBot="1">
      <c r="A13" s="98" t="s">
        <v>159</v>
      </c>
      <c r="B13" s="866" t="s">
        <v>404</v>
      </c>
      <c r="C13" s="866"/>
      <c r="D13" s="866"/>
      <c r="E13" s="866"/>
      <c r="F13" s="99"/>
      <c r="G13" s="99"/>
      <c r="H13" s="99"/>
      <c r="I13" s="99"/>
      <c r="J13" s="99"/>
      <c r="K13" s="99"/>
    </row>
    <row r="14" spans="1:11" s="94" customFormat="1"/>
    <row r="15" spans="1:11" s="94" customFormat="1">
      <c r="A15" s="106" t="s">
        <v>161</v>
      </c>
      <c r="B15" s="658" t="s">
        <v>405</v>
      </c>
      <c r="C15" s="658"/>
      <c r="D15" s="658"/>
      <c r="E15" s="658"/>
      <c r="F15" s="658"/>
      <c r="G15" s="658"/>
      <c r="H15" s="658"/>
      <c r="I15" s="658"/>
      <c r="J15" s="658"/>
      <c r="K15" s="349"/>
    </row>
    <row r="16" spans="1:11" s="94" customFormat="1">
      <c r="A16" s="106"/>
      <c r="B16" s="658"/>
      <c r="C16" s="658"/>
      <c r="D16" s="658"/>
      <c r="E16" s="658"/>
      <c r="F16" s="658"/>
      <c r="G16" s="658"/>
      <c r="H16" s="658"/>
      <c r="I16" s="658"/>
      <c r="J16" s="658"/>
      <c r="K16" s="349"/>
    </row>
    <row r="17" spans="1:11" s="94" customFormat="1">
      <c r="A17" s="106"/>
      <c r="B17" s="867"/>
      <c r="C17" s="867"/>
      <c r="D17" s="867"/>
      <c r="E17" s="867"/>
      <c r="F17" s="867"/>
      <c r="G17" s="867"/>
      <c r="H17" s="867"/>
      <c r="I17" s="867"/>
      <c r="J17" s="867"/>
      <c r="K17" s="345"/>
    </row>
    <row r="18" spans="1:11" s="105" customFormat="1">
      <c r="A18" s="106" t="s">
        <v>162</v>
      </c>
      <c r="B18" s="859" t="s">
        <v>406</v>
      </c>
      <c r="C18" s="859"/>
      <c r="D18" s="498">
        <f>Kieg.mell.HU!D18</f>
        <v>0</v>
      </c>
      <c r="E18" s="104"/>
      <c r="F18" s="104"/>
      <c r="G18" s="104"/>
      <c r="H18" s="104"/>
      <c r="I18" s="104"/>
      <c r="J18" s="104"/>
      <c r="K18" s="104"/>
    </row>
    <row r="19" spans="1:11" s="105" customFormat="1">
      <c r="A19" s="106"/>
      <c r="B19" s="859" t="s">
        <v>407</v>
      </c>
      <c r="C19" s="859"/>
      <c r="D19" s="859" t="s">
        <v>408</v>
      </c>
      <c r="E19" s="859"/>
      <c r="F19" s="859"/>
      <c r="G19" s="104"/>
      <c r="H19" s="104"/>
      <c r="I19" s="104"/>
      <c r="J19" s="104"/>
      <c r="K19" s="104"/>
    </row>
    <row r="20" spans="1:11" s="94" customFormat="1">
      <c r="A20" s="106"/>
      <c r="B20" s="345"/>
      <c r="C20" s="345"/>
      <c r="D20" s="345"/>
      <c r="E20" s="345"/>
      <c r="F20" s="345"/>
      <c r="G20" s="345"/>
      <c r="H20" s="345"/>
      <c r="I20" s="345"/>
      <c r="J20" s="345"/>
      <c r="K20" s="345"/>
    </row>
    <row r="21" spans="1:11" s="105" customFormat="1">
      <c r="A21" s="106" t="s">
        <v>165</v>
      </c>
      <c r="B21" s="859" t="s">
        <v>409</v>
      </c>
      <c r="C21" s="859"/>
      <c r="D21" s="859" t="str">
        <f>E7</f>
        <v>8713 Kéthely, Sáripuszta 0275 Hrsz.</v>
      </c>
      <c r="E21" s="859"/>
      <c r="F21" s="859"/>
      <c r="G21" s="859"/>
      <c r="H21" s="859"/>
      <c r="I21" s="104"/>
      <c r="J21" s="104"/>
      <c r="K21" s="104"/>
    </row>
    <row r="22" spans="1:11" s="94" customFormat="1">
      <c r="A22" s="106"/>
      <c r="B22" s="894" t="s">
        <v>410</v>
      </c>
      <c r="C22" s="894"/>
      <c r="D22" s="894"/>
      <c r="E22" s="600"/>
      <c r="F22" s="600"/>
      <c r="G22" s="598" t="e">
        <f>Kieg.mell.HU!#REF!</f>
        <v>#REF!</v>
      </c>
      <c r="H22" s="598"/>
      <c r="I22" s="600"/>
      <c r="J22" s="600"/>
      <c r="K22" s="600"/>
    </row>
    <row r="23" spans="1:11" s="94" customFormat="1">
      <c r="A23" s="106"/>
      <c r="B23" s="894" t="s">
        <v>411</v>
      </c>
      <c r="C23" s="894"/>
      <c r="D23" s="894"/>
      <c r="E23" s="894"/>
      <c r="F23" s="894"/>
      <c r="G23" s="894" t="e">
        <f>Kieg.mell.HU!#REF!</f>
        <v>#REF!</v>
      </c>
      <c r="H23" s="894"/>
      <c r="I23" s="600"/>
      <c r="J23" s="600"/>
      <c r="K23" s="600"/>
    </row>
    <row r="24" spans="1:11" s="94" customFormat="1">
      <c r="A24" s="106"/>
      <c r="B24" s="658"/>
      <c r="C24" s="658"/>
      <c r="D24" s="658"/>
      <c r="E24" s="658"/>
      <c r="F24" s="658"/>
      <c r="G24" s="658"/>
      <c r="H24" s="658"/>
      <c r="I24" s="658"/>
      <c r="J24" s="658"/>
      <c r="K24" s="658"/>
    </row>
    <row r="25" spans="1:11" s="94" customFormat="1">
      <c r="A25" s="106"/>
      <c r="B25" s="342" t="s">
        <v>412</v>
      </c>
      <c r="C25" s="345"/>
      <c r="D25" s="345"/>
      <c r="E25" s="345"/>
      <c r="F25" s="345"/>
      <c r="G25" s="345"/>
      <c r="H25" s="345"/>
      <c r="I25" s="345"/>
      <c r="J25" s="345"/>
      <c r="K25" s="345"/>
    </row>
    <row r="26" spans="1:11" s="94" customFormat="1">
      <c r="A26" s="106"/>
      <c r="B26" s="345"/>
      <c r="C26" s="345"/>
      <c r="D26" s="345"/>
      <c r="E26" s="345"/>
      <c r="F26" s="345"/>
      <c r="G26" s="345"/>
      <c r="H26" s="345"/>
      <c r="I26" s="345"/>
      <c r="J26" s="345"/>
      <c r="K26" s="345"/>
    </row>
    <row r="27" spans="1:11" s="94" customFormat="1">
      <c r="A27" s="106" t="s">
        <v>167</v>
      </c>
      <c r="B27" s="658" t="s">
        <v>413</v>
      </c>
      <c r="C27" s="658"/>
      <c r="D27" s="658"/>
      <c r="E27" s="658"/>
      <c r="F27" s="658"/>
      <c r="G27" s="658"/>
      <c r="H27" s="658"/>
      <c r="I27" s="658"/>
      <c r="J27" s="658"/>
      <c r="K27" s="658"/>
    </row>
    <row r="28" spans="1:11" s="94" customFormat="1">
      <c r="A28" s="101"/>
      <c r="B28" s="345"/>
      <c r="C28" s="345"/>
      <c r="D28" s="345"/>
      <c r="E28" s="345"/>
      <c r="F28" s="345"/>
      <c r="G28" s="345"/>
      <c r="H28" s="345"/>
      <c r="I28" s="345"/>
      <c r="J28" s="345"/>
      <c r="K28" s="345"/>
    </row>
    <row r="29" spans="1:11" s="94" customFormat="1" ht="12" thickBot="1">
      <c r="A29" s="101"/>
      <c r="B29" s="895" t="s">
        <v>414</v>
      </c>
      <c r="C29" s="895"/>
      <c r="D29" s="895"/>
      <c r="E29" s="107"/>
      <c r="F29" s="107"/>
      <c r="G29" s="107"/>
      <c r="H29" s="107"/>
      <c r="I29" s="107"/>
      <c r="J29" s="107"/>
      <c r="K29" s="108"/>
    </row>
    <row r="30" spans="1:11" s="94" customFormat="1" ht="12" thickBot="1">
      <c r="A30" s="101"/>
      <c r="B30" s="896" t="s">
        <v>415</v>
      </c>
      <c r="C30" s="897"/>
      <c r="D30" s="897"/>
      <c r="E30" s="897"/>
      <c r="F30" s="897"/>
      <c r="G30" s="897"/>
      <c r="H30" s="898"/>
      <c r="I30" s="899" t="s">
        <v>416</v>
      </c>
      <c r="J30" s="901" t="s">
        <v>417</v>
      </c>
      <c r="K30" s="109"/>
    </row>
    <row r="31" spans="1:11" s="94" customFormat="1" ht="32.25" customHeight="1" thickBot="1">
      <c r="A31" s="101"/>
      <c r="B31" s="903" t="s">
        <v>418</v>
      </c>
      <c r="C31" s="904"/>
      <c r="D31" s="905"/>
      <c r="E31" s="896" t="s">
        <v>419</v>
      </c>
      <c r="F31" s="897"/>
      <c r="G31" s="897"/>
      <c r="H31" s="898"/>
      <c r="I31" s="900"/>
      <c r="J31" s="902"/>
      <c r="K31" s="109"/>
    </row>
    <row r="32" spans="1:11" s="94" customFormat="1">
      <c r="A32" s="101"/>
      <c r="B32" s="920" t="e">
        <f>Kieg.mell.HU!#REF!</f>
        <v>#REF!</v>
      </c>
      <c r="C32" s="921"/>
      <c r="D32" s="921"/>
      <c r="E32" s="924" t="e">
        <f>Kieg.mell.HU!#REF!</f>
        <v>#REF!</v>
      </c>
      <c r="F32" s="924"/>
      <c r="G32" s="924"/>
      <c r="H32" s="924"/>
      <c r="I32" s="926" t="e">
        <f>J32/(J32+J34)</f>
        <v>#REF!</v>
      </c>
      <c r="J32" s="928" t="e">
        <f>Kieg.mell.HU!#REF!</f>
        <v>#REF!</v>
      </c>
      <c r="K32" s="109"/>
    </row>
    <row r="33" spans="1:11" s="94" customFormat="1">
      <c r="A33" s="101"/>
      <c r="B33" s="922"/>
      <c r="C33" s="923"/>
      <c r="D33" s="923"/>
      <c r="E33" s="925"/>
      <c r="F33" s="925"/>
      <c r="G33" s="925"/>
      <c r="H33" s="925"/>
      <c r="I33" s="927"/>
      <c r="J33" s="929"/>
      <c r="K33" s="109"/>
    </row>
    <row r="34" spans="1:11" s="94" customFormat="1">
      <c r="A34" s="101"/>
      <c r="B34" s="922" t="e">
        <f>Kieg.mell.HU!#REF!</f>
        <v>#REF!</v>
      </c>
      <c r="C34" s="923"/>
      <c r="D34" s="923"/>
      <c r="E34" s="925" t="e">
        <f>Kieg.mell.HU!#REF!</f>
        <v>#REF!</v>
      </c>
      <c r="F34" s="925"/>
      <c r="G34" s="925"/>
      <c r="H34" s="925"/>
      <c r="I34" s="933" t="e">
        <f>1-I32</f>
        <v>#REF!</v>
      </c>
      <c r="J34" s="935" t="e">
        <f>Kieg.mell.HU!#REF!</f>
        <v>#REF!</v>
      </c>
      <c r="K34" s="109"/>
    </row>
    <row r="35" spans="1:11" s="94" customFormat="1" ht="12" thickBot="1">
      <c r="A35" s="101"/>
      <c r="B35" s="930"/>
      <c r="C35" s="931"/>
      <c r="D35" s="931"/>
      <c r="E35" s="932"/>
      <c r="F35" s="932"/>
      <c r="G35" s="932"/>
      <c r="H35" s="932"/>
      <c r="I35" s="934"/>
      <c r="J35" s="936"/>
      <c r="K35" s="109"/>
    </row>
    <row r="36" spans="1:11" s="94" customFormat="1">
      <c r="A36" s="101"/>
      <c r="B36" s="345"/>
      <c r="C36" s="345"/>
      <c r="D36" s="345"/>
      <c r="E36" s="345"/>
      <c r="F36" s="345"/>
      <c r="G36" s="345"/>
      <c r="H36" s="345"/>
      <c r="I36" s="345"/>
      <c r="J36" s="345"/>
      <c r="K36" s="345"/>
    </row>
    <row r="37" spans="1:11" s="94" customFormat="1" ht="12" thickBot="1">
      <c r="A37" s="101"/>
      <c r="B37" s="906" t="s">
        <v>420</v>
      </c>
      <c r="C37" s="906"/>
      <c r="D37" s="906"/>
      <c r="E37" s="345"/>
      <c r="F37" s="345"/>
      <c r="G37" s="345"/>
      <c r="H37" s="345"/>
      <c r="I37" s="345"/>
      <c r="J37" s="345"/>
      <c r="K37" s="345"/>
    </row>
    <row r="38" spans="1:11" s="94" customFormat="1" ht="12" thickBot="1">
      <c r="A38" s="101"/>
      <c r="B38" s="907" t="s">
        <v>415</v>
      </c>
      <c r="C38" s="908"/>
      <c r="D38" s="908"/>
      <c r="E38" s="908"/>
      <c r="F38" s="908"/>
      <c r="G38" s="908"/>
      <c r="H38" s="909"/>
      <c r="I38" s="910" t="s">
        <v>416</v>
      </c>
      <c r="J38" s="912" t="str">
        <f>J30</f>
        <v>Gezeichnetes Kapital in THUF</v>
      </c>
    </row>
    <row r="39" spans="1:11" s="94" customFormat="1" ht="23.25" customHeight="1" thickBot="1">
      <c r="A39" s="101"/>
      <c r="B39" s="914" t="s">
        <v>418</v>
      </c>
      <c r="C39" s="915"/>
      <c r="D39" s="916"/>
      <c r="E39" s="917" t="s">
        <v>419</v>
      </c>
      <c r="F39" s="918"/>
      <c r="G39" s="918"/>
      <c r="H39" s="919"/>
      <c r="I39" s="911"/>
      <c r="J39" s="913"/>
    </row>
    <row r="40" spans="1:11" s="94" customFormat="1">
      <c r="A40" s="101"/>
      <c r="B40" s="937" t="e">
        <f>Kieg.mell.HU!#REF!</f>
        <v>#REF!</v>
      </c>
      <c r="C40" s="938"/>
      <c r="D40" s="938"/>
      <c r="E40" s="941" t="e">
        <f>Kieg.mell.HU!#REF!</f>
        <v>#REF!</v>
      </c>
      <c r="F40" s="942"/>
      <c r="G40" s="942"/>
      <c r="H40" s="943"/>
      <c r="I40" s="947" t="e">
        <f>J40/(J40+J42)</f>
        <v>#REF!</v>
      </c>
      <c r="J40" s="949" t="e">
        <f>Kieg.mell.HU!#REF!</f>
        <v>#REF!</v>
      </c>
    </row>
    <row r="41" spans="1:11" s="94" customFormat="1">
      <c r="A41" s="101"/>
      <c r="B41" s="939"/>
      <c r="C41" s="940"/>
      <c r="D41" s="940"/>
      <c r="E41" s="944"/>
      <c r="F41" s="945"/>
      <c r="G41" s="945"/>
      <c r="H41" s="946"/>
      <c r="I41" s="948"/>
      <c r="J41" s="950"/>
    </row>
    <row r="42" spans="1:11" s="94" customFormat="1">
      <c r="A42" s="101"/>
      <c r="B42" s="951" t="e">
        <f>Kieg.mell.HU!#REF!</f>
        <v>#REF!</v>
      </c>
      <c r="C42" s="952"/>
      <c r="D42" s="952"/>
      <c r="E42" s="955" t="e">
        <f>Kieg.mell.HU!#REF!</f>
        <v>#REF!</v>
      </c>
      <c r="F42" s="956"/>
      <c r="G42" s="956"/>
      <c r="H42" s="957"/>
      <c r="I42" s="958" t="e">
        <f>1-I40</f>
        <v>#REF!</v>
      </c>
      <c r="J42" s="950" t="e">
        <f>Kieg.mell.HU!#REF!</f>
        <v>#REF!</v>
      </c>
      <c r="K42" s="110"/>
    </row>
    <row r="43" spans="1:11" s="94" customFormat="1" ht="12" thickBot="1">
      <c r="A43" s="101"/>
      <c r="B43" s="953"/>
      <c r="C43" s="954"/>
      <c r="D43" s="954"/>
      <c r="E43" s="944"/>
      <c r="F43" s="945"/>
      <c r="G43" s="945"/>
      <c r="H43" s="946"/>
      <c r="I43" s="959"/>
      <c r="J43" s="960"/>
      <c r="K43" s="110"/>
    </row>
    <row r="44" spans="1:11" s="94" customFormat="1">
      <c r="A44" s="101"/>
      <c r="B44" s="347"/>
      <c r="C44" s="347"/>
      <c r="D44" s="347"/>
      <c r="E44" s="112"/>
      <c r="F44" s="112"/>
      <c r="G44" s="112"/>
      <c r="H44" s="112"/>
      <c r="I44" s="113"/>
      <c r="J44" s="113"/>
      <c r="K44" s="110"/>
    </row>
    <row r="45" spans="1:11" s="94" customFormat="1">
      <c r="A45" s="101"/>
      <c r="B45" s="347"/>
      <c r="C45" s="347"/>
      <c r="D45" s="347"/>
      <c r="E45" s="112"/>
      <c r="F45" s="112"/>
      <c r="G45" s="112"/>
      <c r="H45" s="112"/>
      <c r="I45" s="113"/>
      <c r="J45" s="113"/>
      <c r="K45" s="110"/>
    </row>
    <row r="46" spans="1:11" s="94" customFormat="1">
      <c r="A46" s="101"/>
      <c r="B46" s="114" t="s">
        <v>421</v>
      </c>
      <c r="C46" s="114"/>
      <c r="D46" s="114"/>
      <c r="E46" s="115"/>
      <c r="F46" s="115"/>
      <c r="G46" s="112"/>
      <c r="H46" s="112"/>
      <c r="I46" s="113"/>
      <c r="J46" s="113"/>
      <c r="K46" s="110"/>
    </row>
    <row r="47" spans="1:11" s="94" customFormat="1">
      <c r="A47" s="101"/>
      <c r="B47" s="347"/>
      <c r="C47" s="347"/>
      <c r="D47" s="347"/>
      <c r="E47" s="112"/>
      <c r="F47" s="112"/>
      <c r="G47" s="112"/>
      <c r="H47" s="112"/>
      <c r="I47" s="113"/>
      <c r="J47" s="113"/>
      <c r="K47" s="110"/>
    </row>
    <row r="48" spans="1:11" s="94" customFormat="1">
      <c r="A48" s="101"/>
      <c r="B48" s="658" t="s">
        <v>422</v>
      </c>
      <c r="C48" s="658"/>
      <c r="D48" s="658"/>
      <c r="E48" s="658"/>
      <c r="F48" s="658"/>
      <c r="G48" s="658"/>
      <c r="H48" s="658"/>
      <c r="I48" s="658"/>
      <c r="J48" s="658"/>
      <c r="K48" s="658"/>
    </row>
    <row r="49" spans="1:11" s="94" customFormat="1">
      <c r="A49" s="101"/>
      <c r="B49" s="345"/>
      <c r="C49" s="345"/>
      <c r="D49" s="345"/>
      <c r="E49" s="345"/>
      <c r="F49" s="345"/>
      <c r="G49" s="345"/>
      <c r="H49" s="345"/>
      <c r="I49" s="345"/>
      <c r="J49" s="345"/>
      <c r="K49" s="345"/>
    </row>
    <row r="50" spans="1:11" s="94" customFormat="1">
      <c r="A50" s="101"/>
      <c r="B50" s="345"/>
      <c r="C50" s="345"/>
      <c r="D50" s="345"/>
      <c r="E50" s="345"/>
      <c r="F50" s="345"/>
      <c r="G50" s="345"/>
      <c r="H50" s="345"/>
      <c r="I50" s="345"/>
      <c r="J50" s="345"/>
      <c r="K50" s="345"/>
    </row>
    <row r="51" spans="1:11" s="94" customFormat="1">
      <c r="A51" s="106" t="s">
        <v>168</v>
      </c>
      <c r="B51" s="658" t="s">
        <v>423</v>
      </c>
      <c r="C51" s="658"/>
      <c r="D51" s="658"/>
      <c r="E51" s="658"/>
      <c r="F51" s="658"/>
      <c r="G51" s="658"/>
      <c r="H51" s="658"/>
      <c r="I51" s="658"/>
      <c r="J51" s="658"/>
      <c r="K51" s="658"/>
    </row>
    <row r="52" spans="1:11" s="94" customFormat="1">
      <c r="A52" s="106"/>
      <c r="B52" s="345"/>
      <c r="C52" s="345"/>
      <c r="D52" s="345"/>
      <c r="E52" s="345"/>
      <c r="F52" s="345"/>
      <c r="G52" s="345"/>
      <c r="H52" s="345"/>
      <c r="I52" s="345"/>
      <c r="J52" s="345"/>
      <c r="K52" s="345"/>
    </row>
    <row r="53" spans="1:11" s="94" customFormat="1">
      <c r="A53" s="106"/>
      <c r="B53" s="858" t="s">
        <v>424</v>
      </c>
      <c r="C53" s="858"/>
      <c r="D53" s="344">
        <f>Kieg.mell.HU!D27</f>
        <v>0</v>
      </c>
      <c r="E53" s="104"/>
      <c r="F53" s="104"/>
      <c r="G53" s="104"/>
      <c r="H53" s="104"/>
      <c r="I53" s="104"/>
      <c r="J53" s="104"/>
      <c r="K53" s="104"/>
    </row>
    <row r="54" spans="1:11" s="94" customFormat="1">
      <c r="A54" s="106"/>
      <c r="B54" s="346" t="s">
        <v>425</v>
      </c>
      <c r="C54" s="346"/>
      <c r="D54" s="344" t="e">
        <f>Kieg.mell.HU!#REF!</f>
        <v>#REF!</v>
      </c>
      <c r="E54" s="105"/>
      <c r="F54" s="105"/>
      <c r="G54" s="104"/>
      <c r="H54" s="104"/>
      <c r="I54" s="104"/>
      <c r="J54" s="104"/>
      <c r="K54" s="104"/>
    </row>
    <row r="55" spans="1:11" s="94" customFormat="1">
      <c r="A55" s="106"/>
      <c r="B55" s="858" t="s">
        <v>426</v>
      </c>
      <c r="C55" s="858"/>
      <c r="D55" s="344">
        <f>Kieg.mell.HU!D28</f>
        <v>0</v>
      </c>
      <c r="E55" s="104"/>
      <c r="F55" s="104"/>
      <c r="G55" s="104"/>
      <c r="H55" s="104"/>
      <c r="I55" s="104"/>
      <c r="J55" s="104"/>
      <c r="K55" s="104"/>
    </row>
    <row r="56" spans="1:11" s="94" customFormat="1">
      <c r="A56" s="106"/>
      <c r="B56" s="858" t="s">
        <v>427</v>
      </c>
      <c r="C56" s="858"/>
      <c r="D56" s="859" t="s">
        <v>428</v>
      </c>
      <c r="E56" s="859"/>
      <c r="F56" s="104"/>
      <c r="G56" s="104"/>
      <c r="H56" s="104"/>
      <c r="I56" s="104"/>
      <c r="J56" s="104"/>
      <c r="K56" s="104"/>
    </row>
    <row r="57" spans="1:11" s="94" customFormat="1">
      <c r="A57" s="106"/>
      <c r="B57" s="346"/>
      <c r="C57" s="345"/>
      <c r="D57" s="345"/>
      <c r="E57" s="345"/>
      <c r="F57" s="345"/>
      <c r="G57" s="345"/>
      <c r="H57" s="345"/>
      <c r="I57" s="345"/>
      <c r="J57" s="345"/>
      <c r="K57" s="345"/>
    </row>
    <row r="58" spans="1:11" s="94" customFormat="1">
      <c r="A58" s="106"/>
      <c r="B58" s="858" t="s">
        <v>424</v>
      </c>
      <c r="C58" s="858"/>
      <c r="D58" s="344">
        <f>Kieg.mell.HU!D31</f>
        <v>0</v>
      </c>
      <c r="E58" s="104"/>
      <c r="F58" s="104"/>
      <c r="G58" s="104"/>
      <c r="H58" s="104"/>
      <c r="I58" s="104"/>
      <c r="J58" s="104"/>
      <c r="K58" s="104"/>
    </row>
    <row r="59" spans="1:11" s="94" customFormat="1">
      <c r="A59" s="106"/>
      <c r="B59" s="346" t="s">
        <v>425</v>
      </c>
      <c r="C59" s="346"/>
      <c r="D59" s="344" t="e">
        <f>Kieg.mell.HU!#REF!</f>
        <v>#REF!</v>
      </c>
      <c r="E59" s="344"/>
      <c r="F59" s="104"/>
      <c r="G59" s="104"/>
      <c r="H59" s="104"/>
      <c r="I59" s="104"/>
      <c r="J59" s="104"/>
      <c r="K59" s="104"/>
    </row>
    <row r="60" spans="1:11" s="94" customFormat="1">
      <c r="A60" s="106"/>
      <c r="B60" s="858" t="s">
        <v>426</v>
      </c>
      <c r="C60" s="858"/>
      <c r="D60" s="344">
        <f>Kieg.mell.HU!D32</f>
        <v>0</v>
      </c>
      <c r="E60" s="104"/>
      <c r="F60" s="104"/>
      <c r="G60" s="104"/>
      <c r="H60" s="104"/>
      <c r="I60" s="104"/>
      <c r="J60" s="104"/>
      <c r="K60" s="104"/>
    </row>
    <row r="61" spans="1:11" s="94" customFormat="1">
      <c r="A61" s="106"/>
      <c r="B61" s="858" t="s">
        <v>427</v>
      </c>
      <c r="C61" s="858"/>
      <c r="D61" s="859" t="s">
        <v>428</v>
      </c>
      <c r="E61" s="859"/>
      <c r="F61" s="104"/>
      <c r="G61" s="104"/>
      <c r="H61" s="104"/>
      <c r="I61" s="104"/>
      <c r="J61" s="104"/>
      <c r="K61" s="104"/>
    </row>
    <row r="62" spans="1:11" s="94" customFormat="1">
      <c r="A62" s="106"/>
      <c r="B62" s="345"/>
      <c r="C62" s="345"/>
      <c r="D62" s="345"/>
      <c r="E62" s="345"/>
      <c r="F62" s="345"/>
      <c r="G62" s="345"/>
      <c r="H62" s="345"/>
      <c r="I62" s="345"/>
      <c r="J62" s="345"/>
      <c r="K62" s="345"/>
    </row>
    <row r="63" spans="1:11" s="94" customFormat="1">
      <c r="A63" s="106"/>
      <c r="B63" s="858" t="s">
        <v>424</v>
      </c>
      <c r="C63" s="858"/>
      <c r="D63" s="344" t="e">
        <f>Kieg.mell.HU!#REF!</f>
        <v>#REF!</v>
      </c>
      <c r="E63" s="104"/>
      <c r="F63" s="104"/>
      <c r="G63" s="104"/>
      <c r="H63" s="104"/>
      <c r="I63" s="104"/>
      <c r="J63" s="104"/>
      <c r="K63" s="104"/>
    </row>
    <row r="64" spans="1:11" s="94" customFormat="1">
      <c r="A64" s="106"/>
      <c r="B64" s="346" t="s">
        <v>425</v>
      </c>
      <c r="C64" s="346"/>
      <c r="D64" s="344" t="e">
        <f>Kieg.mell.HU!#REF!</f>
        <v>#REF!</v>
      </c>
      <c r="E64" s="344"/>
      <c r="F64" s="104"/>
      <c r="G64" s="104"/>
      <c r="H64" s="104"/>
      <c r="I64" s="104"/>
      <c r="J64" s="104"/>
      <c r="K64" s="104"/>
    </row>
    <row r="65" spans="1:11" s="94" customFormat="1">
      <c r="A65" s="106"/>
      <c r="B65" s="858" t="s">
        <v>426</v>
      </c>
      <c r="C65" s="858"/>
      <c r="D65" s="344" t="e">
        <f>Kieg.mell.HU!#REF!</f>
        <v>#REF!</v>
      </c>
      <c r="E65" s="104"/>
      <c r="F65" s="104"/>
      <c r="G65" s="104"/>
      <c r="H65" s="104"/>
      <c r="I65" s="104"/>
      <c r="J65" s="104"/>
      <c r="K65" s="104"/>
    </row>
    <row r="66" spans="1:11" s="94" customFormat="1">
      <c r="A66" s="106"/>
      <c r="B66" s="858" t="s">
        <v>427</v>
      </c>
      <c r="C66" s="858"/>
      <c r="D66" s="859" t="s">
        <v>428</v>
      </c>
      <c r="E66" s="859"/>
      <c r="F66" s="104"/>
      <c r="G66" s="104"/>
      <c r="H66" s="104"/>
      <c r="I66" s="104"/>
      <c r="J66" s="104"/>
      <c r="K66" s="104"/>
    </row>
    <row r="67" spans="1:11" s="94" customFormat="1">
      <c r="A67" s="106"/>
      <c r="B67" s="346"/>
      <c r="C67" s="346"/>
      <c r="D67" s="344"/>
      <c r="E67" s="104"/>
      <c r="F67" s="104"/>
      <c r="G67" s="104"/>
      <c r="H67" s="104"/>
      <c r="I67" s="104"/>
      <c r="J67" s="104"/>
      <c r="K67" s="104"/>
    </row>
    <row r="68" spans="1:11" s="94" customFormat="1">
      <c r="A68" s="106"/>
      <c r="B68" s="858" t="s">
        <v>424</v>
      </c>
      <c r="C68" s="858"/>
      <c r="D68" s="344" t="e">
        <f>Kieg.mell.HU!#REF!</f>
        <v>#REF!</v>
      </c>
      <c r="E68" s="104"/>
      <c r="F68" s="104"/>
      <c r="G68" s="104"/>
      <c r="H68" s="104"/>
      <c r="I68" s="104"/>
      <c r="J68" s="104"/>
      <c r="K68" s="104"/>
    </row>
    <row r="69" spans="1:11" s="94" customFormat="1">
      <c r="A69" s="106"/>
      <c r="B69" s="346" t="s">
        <v>425</v>
      </c>
      <c r="C69" s="346"/>
      <c r="D69" s="344" t="e">
        <f>Kieg.mell.HU!#REF!</f>
        <v>#REF!</v>
      </c>
      <c r="E69" s="104"/>
      <c r="F69" s="104"/>
      <c r="G69" s="104"/>
      <c r="H69" s="104"/>
      <c r="I69" s="104"/>
      <c r="J69" s="104"/>
      <c r="K69" s="104"/>
    </row>
    <row r="70" spans="1:11" s="94" customFormat="1">
      <c r="A70" s="106"/>
      <c r="B70" s="858" t="s">
        <v>426</v>
      </c>
      <c r="C70" s="858"/>
      <c r="D70" s="344" t="e">
        <f>Kieg.mell.HU!#REF!</f>
        <v>#REF!</v>
      </c>
      <c r="E70" s="104"/>
      <c r="F70" s="104"/>
      <c r="G70" s="104"/>
      <c r="H70" s="104"/>
      <c r="I70" s="104"/>
      <c r="J70" s="104"/>
      <c r="K70" s="104"/>
    </row>
    <row r="71" spans="1:11" s="94" customFormat="1">
      <c r="A71" s="106"/>
      <c r="B71" s="858" t="s">
        <v>427</v>
      </c>
      <c r="C71" s="858"/>
      <c r="D71" s="859" t="s">
        <v>428</v>
      </c>
      <c r="E71" s="859"/>
      <c r="F71" s="104"/>
      <c r="G71" s="104"/>
      <c r="H71" s="104"/>
      <c r="I71" s="104"/>
      <c r="J71" s="104"/>
      <c r="K71" s="104"/>
    </row>
    <row r="72" spans="1:11" s="94" customFormat="1">
      <c r="A72" s="106"/>
      <c r="B72" s="346"/>
      <c r="C72" s="346"/>
      <c r="D72" s="344"/>
      <c r="E72" s="104"/>
      <c r="F72" s="104"/>
      <c r="G72" s="104"/>
      <c r="H72" s="104"/>
      <c r="I72" s="104"/>
      <c r="J72" s="104"/>
      <c r="K72" s="104"/>
    </row>
    <row r="73" spans="1:11" s="94" customFormat="1">
      <c r="A73" s="106"/>
      <c r="B73" s="119" t="s">
        <v>429</v>
      </c>
      <c r="C73" s="346"/>
      <c r="D73" s="344"/>
      <c r="E73" s="104"/>
      <c r="F73" s="104"/>
      <c r="G73" s="104"/>
      <c r="H73" s="104"/>
      <c r="I73" s="104"/>
      <c r="J73" s="104"/>
      <c r="K73" s="104"/>
    </row>
    <row r="74" spans="1:11" s="94" customFormat="1">
      <c r="A74" s="106"/>
      <c r="B74" s="345"/>
      <c r="C74" s="345"/>
      <c r="D74" s="345"/>
      <c r="E74" s="345"/>
      <c r="F74" s="345"/>
      <c r="G74" s="345"/>
      <c r="H74" s="345"/>
      <c r="I74" s="345"/>
      <c r="J74" s="345"/>
      <c r="K74" s="345"/>
    </row>
    <row r="75" spans="1:11" s="94" customFormat="1">
      <c r="A75" s="106" t="s">
        <v>171</v>
      </c>
      <c r="B75" s="702" t="s">
        <v>430</v>
      </c>
      <c r="C75" s="702"/>
      <c r="D75" s="702"/>
      <c r="E75" s="702"/>
      <c r="F75" s="702"/>
      <c r="G75" s="702"/>
      <c r="H75" s="702"/>
      <c r="I75" s="702"/>
      <c r="J75" s="702"/>
      <c r="K75" s="702"/>
    </row>
    <row r="76" spans="1:11" s="94" customFormat="1">
      <c r="A76" s="101"/>
      <c r="B76" s="347"/>
      <c r="C76" s="347"/>
      <c r="D76" s="347"/>
      <c r="E76" s="347"/>
      <c r="F76" s="347"/>
      <c r="G76" s="347"/>
      <c r="H76" s="347"/>
      <c r="I76" s="347"/>
      <c r="J76" s="347"/>
      <c r="K76" s="347"/>
    </row>
    <row r="77" spans="1:11" s="105" customFormat="1">
      <c r="A77" s="106"/>
      <c r="B77" s="469" t="s">
        <v>173</v>
      </c>
      <c r="C77" s="470"/>
      <c r="D77" s="470"/>
      <c r="E77" s="470"/>
      <c r="F77" s="470"/>
      <c r="G77" s="471" t="s">
        <v>431</v>
      </c>
      <c r="H77" s="472"/>
      <c r="I77" s="470"/>
      <c r="J77" s="470"/>
      <c r="K77" s="470"/>
    </row>
    <row r="78" spans="1:11" s="105" customFormat="1">
      <c r="A78" s="106"/>
      <c r="B78" s="473" t="s">
        <v>175</v>
      </c>
      <c r="C78" s="470"/>
      <c r="D78" s="470"/>
      <c r="E78" s="470"/>
      <c r="F78" s="470"/>
      <c r="G78" s="470"/>
      <c r="H78" s="470"/>
      <c r="I78" s="470"/>
      <c r="J78" s="470"/>
      <c r="K78" s="470"/>
    </row>
    <row r="79" spans="1:11" s="105" customFormat="1">
      <c r="A79" s="106"/>
      <c r="B79" s="473" t="s">
        <v>176</v>
      </c>
      <c r="C79" s="599"/>
      <c r="D79" s="470"/>
      <c r="E79" s="470"/>
      <c r="F79" s="470"/>
      <c r="G79" s="470"/>
      <c r="H79" s="470"/>
      <c r="I79" s="470"/>
      <c r="J79" s="470"/>
      <c r="K79" s="470"/>
    </row>
    <row r="80" spans="1:11" s="105" customFormat="1">
      <c r="A80" s="106"/>
      <c r="B80" s="473" t="s">
        <v>177</v>
      </c>
      <c r="C80" s="470"/>
      <c r="D80" s="470"/>
      <c r="E80" s="470"/>
      <c r="F80" s="470"/>
      <c r="G80" s="470"/>
      <c r="H80" s="471"/>
      <c r="I80" s="470"/>
      <c r="J80" s="470"/>
      <c r="K80" s="470"/>
    </row>
    <row r="81" spans="1:12" s="105" customFormat="1">
      <c r="A81" s="106"/>
      <c r="B81" s="473" t="s">
        <v>178</v>
      </c>
      <c r="C81" s="963"/>
      <c r="D81" s="963"/>
      <c r="E81" s="963"/>
      <c r="F81" s="963"/>
      <c r="G81" s="963"/>
      <c r="H81" s="963"/>
      <c r="I81" s="963"/>
      <c r="J81" s="963"/>
      <c r="K81" s="963"/>
    </row>
    <row r="82" spans="1:12" s="105" customFormat="1">
      <c r="A82" s="106"/>
      <c r="B82" s="473" t="s">
        <v>179</v>
      </c>
      <c r="C82" s="963"/>
      <c r="D82" s="963"/>
      <c r="E82" s="963"/>
      <c r="F82" s="963"/>
      <c r="G82" s="963"/>
      <c r="H82" s="963"/>
      <c r="I82" s="963"/>
      <c r="J82" s="963"/>
      <c r="K82" s="963"/>
    </row>
    <row r="83" spans="1:12" s="105" customFormat="1">
      <c r="A83" s="106"/>
      <c r="B83" s="344"/>
      <c r="C83" s="344"/>
      <c r="D83" s="344"/>
      <c r="E83" s="344"/>
      <c r="F83" s="344"/>
      <c r="G83" s="344"/>
      <c r="H83" s="344"/>
      <c r="I83" s="344"/>
      <c r="J83" s="344"/>
      <c r="K83" s="344"/>
    </row>
    <row r="84" spans="1:12" s="94" customFormat="1">
      <c r="A84" s="106" t="s">
        <v>180</v>
      </c>
      <c r="B84" s="658" t="s">
        <v>432</v>
      </c>
      <c r="C84" s="658"/>
      <c r="D84" s="658"/>
      <c r="E84" s="658"/>
      <c r="F84" s="658"/>
      <c r="G84" s="658"/>
      <c r="H84" s="658"/>
      <c r="I84" s="658"/>
      <c r="J84" s="658"/>
      <c r="K84" s="658"/>
    </row>
    <row r="85" spans="1:12" s="94" customFormat="1">
      <c r="A85" s="106"/>
      <c r="B85" s="345"/>
      <c r="C85" s="345"/>
      <c r="D85" s="345"/>
      <c r="E85" s="345"/>
      <c r="F85" s="345"/>
      <c r="G85" s="345"/>
      <c r="H85" s="345"/>
      <c r="I85" s="345"/>
      <c r="J85" s="345"/>
      <c r="K85" s="345"/>
    </row>
    <row r="86" spans="1:12" s="94" customFormat="1">
      <c r="A86" s="106"/>
      <c r="B86" s="658" t="s">
        <v>433</v>
      </c>
      <c r="C86" s="658"/>
      <c r="D86" s="658"/>
      <c r="E86" s="658"/>
      <c r="F86" s="658"/>
      <c r="G86" s="658"/>
      <c r="H86" s="658"/>
      <c r="I86" s="658"/>
      <c r="J86" s="658"/>
      <c r="K86" s="658"/>
    </row>
    <row r="87" spans="1:12" s="94" customFormat="1">
      <c r="A87" s="106"/>
      <c r="B87" s="658"/>
      <c r="C87" s="658"/>
      <c r="D87" s="658"/>
      <c r="E87" s="658"/>
      <c r="F87" s="658"/>
      <c r="G87" s="658"/>
      <c r="H87" s="658"/>
      <c r="I87" s="658"/>
      <c r="J87" s="658"/>
      <c r="K87" s="658"/>
    </row>
    <row r="88" spans="1:12" s="94" customFormat="1">
      <c r="A88" s="106"/>
      <c r="B88" s="962" t="s">
        <v>434</v>
      </c>
      <c r="C88" s="962"/>
      <c r="D88" s="962"/>
      <c r="E88" s="962"/>
      <c r="F88" s="962"/>
      <c r="G88" s="962"/>
      <c r="H88" s="962"/>
      <c r="I88" s="962"/>
      <c r="J88" s="962"/>
      <c r="K88" s="962"/>
    </row>
    <row r="89" spans="1:12" s="94" customFormat="1">
      <c r="A89" s="106"/>
      <c r="B89" s="658"/>
      <c r="C89" s="658"/>
      <c r="D89" s="658"/>
      <c r="E89" s="658"/>
      <c r="F89" s="658"/>
      <c r="G89" s="658"/>
      <c r="H89" s="658"/>
      <c r="I89" s="658"/>
      <c r="J89" s="658"/>
      <c r="K89" s="658"/>
    </row>
    <row r="90" spans="1:12" s="94" customFormat="1">
      <c r="A90" s="101"/>
      <c r="B90" s="345"/>
      <c r="C90" s="345"/>
      <c r="D90" s="345"/>
      <c r="E90" s="345"/>
      <c r="F90" s="345"/>
      <c r="G90" s="345"/>
      <c r="H90" s="345"/>
      <c r="I90" s="345"/>
      <c r="J90" s="345"/>
      <c r="K90" s="345"/>
      <c r="L90" s="345"/>
    </row>
    <row r="91" spans="1:12" s="105" customFormat="1">
      <c r="A91" s="106" t="s">
        <v>183</v>
      </c>
      <c r="B91" s="859" t="s">
        <v>438</v>
      </c>
      <c r="C91" s="859"/>
      <c r="D91" s="859"/>
      <c r="E91" s="859"/>
      <c r="F91" s="859"/>
      <c r="G91" s="859"/>
      <c r="H91" s="859"/>
      <c r="I91" s="859"/>
      <c r="J91" s="859"/>
      <c r="K91" s="859"/>
      <c r="L91" s="859"/>
    </row>
    <row r="92" spans="1:12" s="105" customFormat="1">
      <c r="A92" s="106"/>
      <c r="B92" s="344"/>
      <c r="C92" s="344"/>
      <c r="D92" s="344"/>
      <c r="E92" s="344"/>
      <c r="F92" s="344"/>
      <c r="G92" s="344"/>
      <c r="H92" s="344"/>
      <c r="I92" s="344"/>
      <c r="J92" s="344"/>
      <c r="K92" s="344"/>
      <c r="L92" s="344"/>
    </row>
    <row r="93" spans="1:12" s="129" customFormat="1">
      <c r="A93" s="125"/>
      <c r="B93" s="965" t="e">
        <f>Kieg.mell.HU!#REF!</f>
        <v>#REF!</v>
      </c>
      <c r="C93" s="965"/>
      <c r="D93" s="965"/>
      <c r="E93" s="965"/>
      <c r="F93" s="965"/>
      <c r="G93" s="128"/>
      <c r="H93" s="128"/>
      <c r="I93" s="128"/>
      <c r="J93" s="128"/>
      <c r="K93" s="128"/>
      <c r="L93" s="128"/>
    </row>
    <row r="94" spans="1:12" s="129" customFormat="1">
      <c r="A94" s="125"/>
      <c r="B94" s="130" t="s">
        <v>439</v>
      </c>
      <c r="C94" s="128"/>
      <c r="D94" s="128"/>
      <c r="E94" s="128"/>
      <c r="F94" s="128" t="e">
        <f>Kieg.mell.HU!#REF!</f>
        <v>#REF!</v>
      </c>
      <c r="G94" s="128"/>
      <c r="H94" s="128"/>
      <c r="I94" s="128"/>
      <c r="J94" s="128"/>
      <c r="K94" s="128"/>
      <c r="L94" s="128"/>
    </row>
    <row r="95" spans="1:12" s="129" customFormat="1" ht="18.75" customHeight="1">
      <c r="A95" s="125"/>
      <c r="B95" s="131" t="s">
        <v>1110</v>
      </c>
      <c r="C95" s="127"/>
      <c r="D95" s="128"/>
      <c r="E95" s="128"/>
      <c r="F95" s="964" t="s">
        <v>1111</v>
      </c>
      <c r="G95" s="964"/>
      <c r="H95" s="964"/>
      <c r="I95" s="964"/>
      <c r="J95" s="128"/>
      <c r="K95" s="128"/>
      <c r="L95" s="128"/>
    </row>
    <row r="96" spans="1:12" s="129" customFormat="1">
      <c r="A96" s="125"/>
      <c r="B96" s="131" t="s">
        <v>440</v>
      </c>
      <c r="C96" s="127"/>
      <c r="D96" s="128"/>
      <c r="E96" s="128" t="e">
        <f>Kieg.mell.HU!#REF!</f>
        <v>#REF!</v>
      </c>
      <c r="F96" s="128"/>
      <c r="G96" s="128"/>
      <c r="H96" s="128"/>
      <c r="I96" s="128"/>
      <c r="J96" s="128"/>
      <c r="K96" s="128"/>
      <c r="L96" s="128"/>
    </row>
    <row r="97" spans="1:12" s="105" customFormat="1">
      <c r="A97" s="106"/>
      <c r="B97" s="132"/>
      <c r="C97" s="132"/>
      <c r="D97" s="132"/>
      <c r="E97" s="132"/>
      <c r="F97" s="132"/>
      <c r="G97" s="132"/>
      <c r="H97" s="132"/>
      <c r="I97" s="132"/>
      <c r="J97" s="132"/>
      <c r="K97" s="132"/>
      <c r="L97" s="132"/>
    </row>
    <row r="98" spans="1:12" s="94" customFormat="1">
      <c r="A98" s="101" t="s">
        <v>183</v>
      </c>
      <c r="B98" s="133" t="s">
        <v>441</v>
      </c>
      <c r="C98" s="107"/>
      <c r="D98" s="107"/>
      <c r="E98" s="107"/>
      <c r="F98" s="345"/>
      <c r="G98" s="345"/>
      <c r="H98" s="345"/>
      <c r="I98" s="345"/>
      <c r="J98" s="345"/>
      <c r="K98" s="345"/>
    </row>
    <row r="99" spans="1:12" s="94" customFormat="1">
      <c r="A99" s="101"/>
      <c r="B99" s="134"/>
      <c r="C99" s="345"/>
      <c r="D99" s="345"/>
      <c r="E99" s="345"/>
      <c r="F99" s="345"/>
      <c r="G99" s="345"/>
      <c r="H99" s="345"/>
      <c r="I99" s="345"/>
      <c r="J99" s="345"/>
      <c r="K99" s="345"/>
    </row>
    <row r="100" spans="1:12" s="94" customFormat="1">
      <c r="A100" s="106" t="s">
        <v>184</v>
      </c>
      <c r="B100" s="658" t="s">
        <v>442</v>
      </c>
      <c r="C100" s="658"/>
      <c r="D100" s="658"/>
      <c r="E100" s="658"/>
      <c r="F100" s="658"/>
      <c r="G100" s="658"/>
      <c r="H100" s="658"/>
      <c r="I100" s="658"/>
      <c r="J100" s="658"/>
      <c r="K100" s="658"/>
      <c r="L100" s="658"/>
    </row>
    <row r="101" spans="1:12" s="94" customFormat="1">
      <c r="A101" s="101"/>
      <c r="B101" s="104"/>
      <c r="C101" s="104"/>
      <c r="D101" s="104"/>
      <c r="E101" s="104"/>
      <c r="F101" s="104"/>
      <c r="G101" s="104"/>
      <c r="H101" s="104"/>
      <c r="I101" s="104"/>
      <c r="J101" s="104"/>
      <c r="K101" s="104"/>
      <c r="L101" s="104"/>
    </row>
    <row r="102" spans="1:12" s="94" customFormat="1">
      <c r="A102" s="101"/>
      <c r="B102" s="105" t="s">
        <v>188</v>
      </c>
      <c r="C102" s="135"/>
      <c r="D102" s="132"/>
      <c r="E102" s="132"/>
      <c r="F102" s="132"/>
      <c r="G102" s="132"/>
      <c r="H102" s="132"/>
      <c r="I102" s="132"/>
      <c r="J102" s="132"/>
      <c r="K102" s="132"/>
      <c r="L102" s="132"/>
    </row>
    <row r="103" spans="1:12" s="94" customFormat="1">
      <c r="A103" s="101"/>
      <c r="B103" s="129" t="s">
        <v>443</v>
      </c>
      <c r="C103" s="135"/>
      <c r="D103" s="132"/>
      <c r="E103" s="132">
        <f>Kieg.mell.HU!E63</f>
        <v>0</v>
      </c>
      <c r="F103" s="132"/>
      <c r="G103" s="132"/>
      <c r="H103" s="132"/>
      <c r="I103" s="132"/>
      <c r="J103" s="132"/>
      <c r="K103" s="132"/>
      <c r="L103" s="132"/>
    </row>
    <row r="104" spans="1:12" s="94" customFormat="1">
      <c r="A104" s="101"/>
      <c r="C104" s="129"/>
      <c r="D104" s="132"/>
      <c r="E104" s="132"/>
      <c r="F104" s="132"/>
      <c r="G104" s="132"/>
      <c r="H104" s="132"/>
      <c r="I104" s="132"/>
      <c r="J104" s="132"/>
      <c r="K104" s="132"/>
      <c r="L104" s="132"/>
    </row>
    <row r="105" spans="1:12" s="94" customFormat="1" ht="14.25" customHeight="1">
      <c r="A105" s="101" t="s">
        <v>186</v>
      </c>
      <c r="B105" s="859" t="s">
        <v>444</v>
      </c>
      <c r="C105" s="859"/>
      <c r="D105" s="859"/>
      <c r="E105" s="859"/>
      <c r="F105" s="859"/>
      <c r="G105" s="859"/>
      <c r="H105" s="859"/>
      <c r="I105" s="859"/>
      <c r="J105" s="859"/>
      <c r="K105" s="859"/>
      <c r="L105" s="859"/>
    </row>
    <row r="106" spans="1:12" s="94" customFormat="1" ht="14.25" customHeight="1">
      <c r="A106" s="101"/>
      <c r="B106" s="961" t="e">
        <f>Kieg.mell.HU!#REF!</f>
        <v>#REF!</v>
      </c>
      <c r="C106" s="961"/>
      <c r="D106" s="961"/>
      <c r="E106" s="961"/>
      <c r="F106" s="961"/>
      <c r="G106" s="961"/>
      <c r="H106" s="961"/>
      <c r="I106" s="961"/>
      <c r="J106" s="961"/>
      <c r="K106" s="961"/>
      <c r="L106" s="104"/>
    </row>
    <row r="107" spans="1:12" s="94" customFormat="1" ht="14.25" customHeight="1">
      <c r="A107" s="101"/>
      <c r="B107" s="961"/>
      <c r="C107" s="961"/>
      <c r="D107" s="961"/>
      <c r="E107" s="961"/>
      <c r="F107" s="961"/>
      <c r="G107" s="961"/>
      <c r="H107" s="961"/>
      <c r="I107" s="961"/>
      <c r="J107" s="961"/>
      <c r="K107" s="961"/>
      <c r="L107" s="132"/>
    </row>
    <row r="108" spans="1:12" s="105" customFormat="1" ht="13.5" customHeight="1">
      <c r="A108" s="106" t="s">
        <v>189</v>
      </c>
      <c r="B108" s="968" t="s">
        <v>445</v>
      </c>
      <c r="C108" s="968"/>
      <c r="D108" s="968"/>
      <c r="E108" s="968"/>
      <c r="F108" s="968"/>
      <c r="G108" s="968"/>
      <c r="H108" s="968"/>
      <c r="I108" s="968"/>
      <c r="J108" s="968"/>
      <c r="K108" s="968"/>
      <c r="L108" s="123"/>
    </row>
    <row r="109" spans="1:12" s="105" customFormat="1" ht="13.5" customHeight="1">
      <c r="A109" s="106"/>
      <c r="B109" s="122"/>
      <c r="C109" s="122"/>
      <c r="D109" s="122"/>
      <c r="E109" s="122"/>
      <c r="F109" s="348"/>
      <c r="G109" s="348"/>
      <c r="H109" s="348"/>
      <c r="I109" s="348"/>
      <c r="J109" s="348"/>
      <c r="K109" s="348"/>
      <c r="L109" s="123"/>
    </row>
    <row r="110" spans="1:12" s="105" customFormat="1" ht="13.5" customHeight="1" thickBot="1">
      <c r="A110" s="106"/>
      <c r="B110" s="969" t="s">
        <v>435</v>
      </c>
      <c r="C110" s="969"/>
      <c r="D110" s="969"/>
      <c r="E110" s="969"/>
      <c r="F110" s="348"/>
      <c r="G110" s="348"/>
      <c r="H110" s="348"/>
      <c r="I110" s="348"/>
      <c r="J110" s="348"/>
      <c r="K110" s="348"/>
      <c r="L110" s="123"/>
    </row>
    <row r="111" spans="1:12" s="105" customFormat="1" ht="13.5" customHeight="1">
      <c r="A111" s="106"/>
      <c r="B111" s="970" t="s">
        <v>446</v>
      </c>
      <c r="C111" s="971"/>
      <c r="D111" s="971"/>
      <c r="E111" s="971"/>
      <c r="F111" s="972" t="s">
        <v>447</v>
      </c>
      <c r="G111" s="974" t="s">
        <v>448</v>
      </c>
      <c r="H111" s="976" t="s">
        <v>449</v>
      </c>
      <c r="I111" s="977"/>
      <c r="J111" s="978"/>
      <c r="K111" s="979" t="s">
        <v>450</v>
      </c>
      <c r="L111" s="123"/>
    </row>
    <row r="112" spans="1:12" s="105" customFormat="1" ht="64.5" customHeight="1" thickBot="1">
      <c r="A112" s="106"/>
      <c r="B112" s="981" t="s">
        <v>418</v>
      </c>
      <c r="C112" s="973"/>
      <c r="D112" s="973" t="s">
        <v>437</v>
      </c>
      <c r="E112" s="973"/>
      <c r="F112" s="973"/>
      <c r="G112" s="975"/>
      <c r="H112" s="370" t="s">
        <v>451</v>
      </c>
      <c r="I112" s="370" t="s">
        <v>117</v>
      </c>
      <c r="J112" s="370" t="s">
        <v>452</v>
      </c>
      <c r="K112" s="980"/>
      <c r="L112" s="123"/>
    </row>
    <row r="113" spans="1:12" s="105" customFormat="1" ht="13.5" customHeight="1">
      <c r="A113" s="106"/>
      <c r="B113" s="966" t="e">
        <f>Kieg.mell.HU!#REF!</f>
        <v>#REF!</v>
      </c>
      <c r="C113" s="967"/>
      <c r="D113" s="966" t="e">
        <f>Kieg.mell.HU!#REF!</f>
        <v>#REF!</v>
      </c>
      <c r="E113" s="967"/>
      <c r="F113" s="120"/>
      <c r="G113" s="120" t="e">
        <f>Kieg.mell.HU!#REF!</f>
        <v>#REF!</v>
      </c>
      <c r="H113" s="120" t="e">
        <f>Kieg.mell.HU!#REF!</f>
        <v>#REF!</v>
      </c>
      <c r="I113" s="120" t="e">
        <f>Kieg.mell.HU!#REF!</f>
        <v>#REF!</v>
      </c>
      <c r="J113" s="120" t="e">
        <f>Kieg.mell.HU!#REF!</f>
        <v>#REF!</v>
      </c>
      <c r="K113" s="120" t="e">
        <f>Kieg.mell.HU!#REF!</f>
        <v>#REF!</v>
      </c>
      <c r="L113" s="123"/>
    </row>
    <row r="114" spans="1:12" s="105" customFormat="1" ht="13.5" customHeight="1">
      <c r="A114" s="106"/>
      <c r="B114" s="966" t="e">
        <f>Kieg.mell.HU!#REF!</f>
        <v>#REF!</v>
      </c>
      <c r="C114" s="967"/>
      <c r="D114" s="966" t="e">
        <f>Kieg.mell.HU!#REF!</f>
        <v>#REF!</v>
      </c>
      <c r="E114" s="967"/>
      <c r="F114" s="124"/>
      <c r="G114" s="120" t="e">
        <f>Kieg.mell.HU!#REF!</f>
        <v>#REF!</v>
      </c>
      <c r="H114" s="120" t="e">
        <f>Kieg.mell.HU!#REF!</f>
        <v>#REF!</v>
      </c>
      <c r="I114" s="120" t="e">
        <f>Kieg.mell.HU!#REF!</f>
        <v>#REF!</v>
      </c>
      <c r="J114" s="120" t="e">
        <f>Kieg.mell.HU!#REF!</f>
        <v>#REF!</v>
      </c>
      <c r="K114" s="120" t="e">
        <f>Kieg.mell.HU!#REF!</f>
        <v>#REF!</v>
      </c>
      <c r="L114" s="123"/>
    </row>
    <row r="115" spans="1:12" s="105" customFormat="1" ht="48.75" customHeight="1" thickBot="1">
      <c r="A115" s="106"/>
      <c r="B115" s="966" t="e">
        <f>Kieg.mell.HU!#REF!</f>
        <v>#REF!</v>
      </c>
      <c r="C115" s="967"/>
      <c r="D115" s="966" t="e">
        <f>Kieg.mell.HU!#REF!</f>
        <v>#REF!</v>
      </c>
      <c r="E115" s="967"/>
      <c r="F115" s="121"/>
      <c r="G115" s="120" t="e">
        <f>Kieg.mell.HU!#REF!</f>
        <v>#REF!</v>
      </c>
      <c r="H115" s="120" t="e">
        <f>Kieg.mell.HU!#REF!</f>
        <v>#REF!</v>
      </c>
      <c r="I115" s="120" t="e">
        <f>Kieg.mell.HU!#REF!</f>
        <v>#REF!</v>
      </c>
      <c r="J115" s="120" t="e">
        <f>Kieg.mell.HU!#REF!</f>
        <v>#REF!</v>
      </c>
      <c r="K115" s="120" t="e">
        <f>Kieg.mell.HU!#REF!</f>
        <v>#REF!</v>
      </c>
      <c r="L115" s="123"/>
    </row>
    <row r="116" spans="1:12" s="94" customFormat="1" ht="14.25" customHeight="1">
      <c r="A116" s="101"/>
      <c r="B116" s="132"/>
      <c r="C116" s="132"/>
      <c r="D116" s="132"/>
      <c r="E116" s="132"/>
      <c r="F116" s="132"/>
      <c r="G116" s="132"/>
      <c r="H116" s="132"/>
      <c r="I116" s="132"/>
      <c r="J116" s="132"/>
      <c r="K116" s="132"/>
      <c r="L116" s="132"/>
    </row>
    <row r="117" spans="1:12" s="94" customFormat="1" ht="12.75">
      <c r="A117" s="98" t="s">
        <v>190</v>
      </c>
      <c r="B117" s="856" t="s">
        <v>453</v>
      </c>
      <c r="C117" s="856"/>
      <c r="D117" s="856"/>
      <c r="E117" s="856"/>
      <c r="F117" s="856"/>
      <c r="G117" s="856"/>
      <c r="H117" s="856"/>
      <c r="I117" s="856"/>
      <c r="J117" s="856"/>
      <c r="K117" s="856"/>
    </row>
    <row r="118" spans="1:12" s="94" customFormat="1" ht="9" customHeight="1"/>
    <row r="119" spans="1:12" s="139" customFormat="1" ht="13.5" thickBot="1">
      <c r="A119" s="136" t="s">
        <v>0</v>
      </c>
      <c r="B119" s="137" t="s">
        <v>454</v>
      </c>
      <c r="C119" s="137"/>
      <c r="D119" s="137"/>
      <c r="E119" s="138"/>
      <c r="F119" s="138"/>
      <c r="G119" s="138"/>
      <c r="H119" s="138"/>
      <c r="I119" s="138"/>
    </row>
    <row r="120" spans="1:12" s="139" customFormat="1">
      <c r="A120" s="140"/>
      <c r="B120" s="141"/>
      <c r="C120" s="141"/>
      <c r="D120" s="141"/>
      <c r="E120" s="141"/>
      <c r="F120" s="141"/>
      <c r="G120" s="141"/>
      <c r="H120" s="141"/>
      <c r="I120" s="141"/>
      <c r="J120" s="141"/>
      <c r="K120" s="141"/>
    </row>
    <row r="121" spans="1:12" s="94" customFormat="1">
      <c r="A121" s="101"/>
      <c r="B121" s="850" t="s">
        <v>455</v>
      </c>
      <c r="C121" s="850"/>
      <c r="D121" s="850"/>
      <c r="E121" s="850"/>
      <c r="F121" s="850"/>
      <c r="G121" s="850"/>
      <c r="H121" s="850"/>
      <c r="I121" s="850"/>
      <c r="J121" s="850"/>
      <c r="K121" s="142"/>
    </row>
    <row r="122" spans="1:12" s="94" customFormat="1">
      <c r="B122" s="143" t="s">
        <v>456</v>
      </c>
      <c r="C122" s="95"/>
    </row>
    <row r="123" spans="1:12" s="94" customFormat="1">
      <c r="A123" s="106" t="s">
        <v>161</v>
      </c>
      <c r="B123" s="985" t="s">
        <v>457</v>
      </c>
      <c r="C123" s="985"/>
      <c r="D123" s="985"/>
      <c r="E123" s="985"/>
      <c r="F123" s="985"/>
      <c r="G123" s="985"/>
      <c r="H123" s="985"/>
      <c r="I123" s="985"/>
      <c r="J123" s="142"/>
      <c r="K123" s="142"/>
    </row>
    <row r="124" spans="1:12" s="94" customFormat="1">
      <c r="A124" s="106"/>
      <c r="B124" s="345"/>
      <c r="C124" s="345"/>
      <c r="D124" s="345"/>
      <c r="E124" s="345"/>
      <c r="F124" s="345"/>
      <c r="G124" s="345"/>
      <c r="H124" s="345"/>
      <c r="I124" s="345"/>
      <c r="J124" s="345"/>
      <c r="K124" s="345"/>
    </row>
    <row r="125" spans="1:12" s="94" customFormat="1">
      <c r="A125" s="106" t="s">
        <v>162</v>
      </c>
      <c r="B125" s="658" t="s">
        <v>458</v>
      </c>
      <c r="C125" s="658"/>
      <c r="D125" s="658"/>
      <c r="E125" s="658"/>
      <c r="F125" s="658"/>
      <c r="G125" s="658"/>
      <c r="H125" s="658"/>
      <c r="I125" s="658"/>
      <c r="J125" s="658"/>
      <c r="K125" s="658"/>
    </row>
    <row r="126" spans="1:12" s="94" customFormat="1">
      <c r="A126" s="106"/>
      <c r="B126" s="345"/>
      <c r="C126" s="345"/>
      <c r="D126" s="345"/>
      <c r="E126" s="345"/>
      <c r="F126" s="345"/>
      <c r="G126" s="345"/>
      <c r="H126" s="345"/>
      <c r="I126" s="345"/>
      <c r="J126" s="345"/>
      <c r="K126" s="345"/>
    </row>
    <row r="127" spans="1:12" s="94" customFormat="1">
      <c r="A127" s="106"/>
      <c r="B127" s="962" t="s">
        <v>459</v>
      </c>
      <c r="C127" s="962"/>
      <c r="D127" s="962"/>
      <c r="E127" s="962"/>
      <c r="F127" s="962"/>
      <c r="G127" s="962"/>
      <c r="H127" s="962"/>
      <c r="I127" s="962"/>
      <c r="J127" s="962"/>
      <c r="K127" s="962"/>
    </row>
    <row r="128" spans="1:12" s="94" customFormat="1">
      <c r="A128" s="105"/>
    </row>
    <row r="129" spans="1:11" s="94" customFormat="1">
      <c r="A129" s="150" t="s">
        <v>165</v>
      </c>
      <c r="B129" s="982" t="s">
        <v>460</v>
      </c>
      <c r="C129" s="982"/>
      <c r="D129" s="982"/>
      <c r="E129" s="982"/>
      <c r="F129" s="982"/>
      <c r="G129" s="982"/>
      <c r="H129" s="982"/>
      <c r="I129" s="982"/>
      <c r="J129" s="982"/>
      <c r="K129" s="142"/>
    </row>
    <row r="130" spans="1:11" s="94" customFormat="1">
      <c r="A130" s="150"/>
      <c r="B130" s="345"/>
      <c r="C130" s="345"/>
      <c r="D130" s="345"/>
      <c r="E130" s="345"/>
      <c r="F130" s="345"/>
      <c r="G130" s="345"/>
      <c r="H130" s="345"/>
      <c r="I130" s="345"/>
      <c r="J130" s="345"/>
      <c r="K130" s="345"/>
    </row>
    <row r="131" spans="1:11" s="94" customFormat="1">
      <c r="A131" s="150" t="s">
        <v>167</v>
      </c>
      <c r="B131" s="982" t="s">
        <v>461</v>
      </c>
      <c r="C131" s="982"/>
      <c r="D131" s="982"/>
      <c r="E131" s="982"/>
      <c r="F131" s="982"/>
      <c r="G131" s="982"/>
      <c r="H131" s="982"/>
      <c r="I131" s="982"/>
      <c r="J131" s="982"/>
      <c r="K131" s="142"/>
    </row>
    <row r="132" spans="1:11" s="94" customFormat="1" ht="12.75">
      <c r="A132" s="371"/>
      <c r="B132" s="146" t="s">
        <v>462</v>
      </c>
    </row>
    <row r="133" spans="1:11" s="94" customFormat="1">
      <c r="A133" s="150"/>
      <c r="B133" s="345"/>
      <c r="C133" s="345"/>
      <c r="D133" s="345"/>
      <c r="E133" s="345"/>
      <c r="F133" s="345"/>
      <c r="G133" s="345"/>
      <c r="H133" s="345"/>
      <c r="I133" s="345"/>
      <c r="J133" s="345"/>
      <c r="K133" s="345"/>
    </row>
    <row r="134" spans="1:11" s="94" customFormat="1" ht="50.25" customHeight="1">
      <c r="A134" s="150" t="s">
        <v>168</v>
      </c>
      <c r="B134" s="983" t="s">
        <v>463</v>
      </c>
      <c r="C134" s="983"/>
      <c r="D134" s="983"/>
      <c r="E134" s="983"/>
      <c r="F134" s="983"/>
      <c r="G134" s="983"/>
      <c r="H134" s="983"/>
      <c r="I134" s="983"/>
      <c r="J134" s="983"/>
      <c r="K134" s="142"/>
    </row>
    <row r="135" spans="1:11" s="94" customFormat="1" ht="15" customHeight="1">
      <c r="A135" s="144"/>
      <c r="B135" s="143" t="s">
        <v>464</v>
      </c>
      <c r="C135" s="147"/>
      <c r="D135" s="147"/>
      <c r="E135" s="345"/>
      <c r="F135" s="345"/>
      <c r="G135" s="345"/>
      <c r="H135" s="345"/>
      <c r="I135" s="345"/>
      <c r="J135" s="345"/>
      <c r="K135" s="345"/>
    </row>
    <row r="136" spans="1:11" s="94" customFormat="1" ht="24" customHeight="1">
      <c r="A136" s="150" t="s">
        <v>171</v>
      </c>
      <c r="B136" s="982" t="s">
        <v>465</v>
      </c>
      <c r="C136" s="982"/>
      <c r="D136" s="982"/>
      <c r="E136" s="982"/>
      <c r="F136" s="982"/>
      <c r="G136" s="982"/>
      <c r="H136" s="982"/>
      <c r="I136" s="982"/>
      <c r="J136" s="982"/>
      <c r="K136" s="142"/>
    </row>
    <row r="137" spans="1:11" s="94" customFormat="1" ht="15" customHeight="1">
      <c r="A137" s="150"/>
      <c r="B137" s="143" t="s">
        <v>466</v>
      </c>
      <c r="C137" s="147"/>
      <c r="D137" s="147"/>
      <c r="E137" s="345"/>
      <c r="F137" s="345"/>
      <c r="G137" s="345"/>
      <c r="H137" s="345"/>
      <c r="I137" s="345"/>
      <c r="J137" s="345"/>
      <c r="K137" s="345"/>
    </row>
    <row r="138" spans="1:11" s="94" customFormat="1" ht="21" customHeight="1">
      <c r="A138" s="150" t="s">
        <v>180</v>
      </c>
      <c r="B138" s="850" t="s">
        <v>467</v>
      </c>
      <c r="C138" s="850"/>
      <c r="D138" s="850"/>
      <c r="E138" s="850"/>
      <c r="F138" s="850"/>
      <c r="G138" s="850"/>
      <c r="H138" s="850"/>
      <c r="I138" s="850"/>
      <c r="J138" s="850"/>
      <c r="K138" s="142"/>
    </row>
    <row r="139" spans="1:11" s="94" customFormat="1">
      <c r="A139" s="150"/>
      <c r="C139" s="345"/>
      <c r="D139" s="345"/>
      <c r="E139" s="345"/>
      <c r="F139" s="345"/>
      <c r="G139" s="345"/>
      <c r="H139" s="345"/>
      <c r="I139" s="345"/>
      <c r="J139" s="345"/>
      <c r="K139" s="345"/>
    </row>
    <row r="140" spans="1:11" s="94" customFormat="1">
      <c r="A140" s="105"/>
      <c r="B140" s="148" t="s">
        <v>468</v>
      </c>
      <c r="C140" s="149"/>
      <c r="D140" s="149"/>
      <c r="E140" s="149"/>
      <c r="F140" s="149"/>
      <c r="G140" s="149"/>
      <c r="H140" s="149"/>
      <c r="I140" s="149"/>
      <c r="J140" s="149"/>
      <c r="K140" s="149"/>
    </row>
    <row r="141" spans="1:11" s="94" customFormat="1" ht="35.25" customHeight="1">
      <c r="A141" s="150" t="s">
        <v>183</v>
      </c>
      <c r="B141" s="984" t="s">
        <v>469</v>
      </c>
      <c r="C141" s="984"/>
      <c r="D141" s="984"/>
      <c r="E141" s="984"/>
      <c r="F141" s="984"/>
      <c r="G141" s="984"/>
      <c r="H141" s="984"/>
      <c r="I141" s="984"/>
      <c r="J141" s="984"/>
      <c r="K141" s="142"/>
    </row>
    <row r="142" spans="1:11" s="94" customFormat="1" ht="33" customHeight="1">
      <c r="A142" s="150"/>
      <c r="B142" s="658" t="s">
        <v>470</v>
      </c>
      <c r="C142" s="658"/>
      <c r="D142" s="658"/>
      <c r="E142" s="658"/>
      <c r="F142" s="658"/>
      <c r="G142" s="658"/>
      <c r="H142" s="658"/>
      <c r="I142" s="658"/>
      <c r="J142" s="658"/>
      <c r="K142" s="142"/>
    </row>
    <row r="143" spans="1:11" s="94" customFormat="1" ht="15" customHeight="1">
      <c r="A143" s="105"/>
      <c r="B143" s="101" t="s">
        <v>207</v>
      </c>
      <c r="C143" s="859" t="s">
        <v>471</v>
      </c>
      <c r="D143" s="859"/>
      <c r="E143" s="859"/>
      <c r="F143" s="859"/>
      <c r="G143" s="859"/>
      <c r="H143" s="859"/>
      <c r="I143" s="859"/>
      <c r="J143" s="859"/>
      <c r="K143" s="349"/>
    </row>
    <row r="144" spans="1:11" s="94" customFormat="1" ht="15" customHeight="1">
      <c r="A144" s="105"/>
      <c r="B144" s="101" t="s">
        <v>207</v>
      </c>
      <c r="C144" s="658" t="s">
        <v>472</v>
      </c>
      <c r="D144" s="658"/>
      <c r="E144" s="658"/>
      <c r="F144" s="658"/>
      <c r="G144" s="658"/>
      <c r="H144" s="658"/>
      <c r="I144" s="658"/>
      <c r="J144" s="658"/>
      <c r="K144" s="151"/>
    </row>
    <row r="145" spans="1:11" s="94" customFormat="1" ht="15" customHeight="1">
      <c r="A145" s="105"/>
      <c r="B145" s="101" t="s">
        <v>207</v>
      </c>
      <c r="C145" s="850" t="s">
        <v>473</v>
      </c>
      <c r="D145" s="850"/>
      <c r="E145" s="850"/>
      <c r="F145" s="850"/>
      <c r="G145" s="850"/>
      <c r="H145" s="850"/>
      <c r="I145" s="850"/>
      <c r="J145" s="850"/>
      <c r="K145" s="850"/>
    </row>
    <row r="146" spans="1:11" s="94" customFormat="1" ht="30" customHeight="1">
      <c r="A146" s="105"/>
      <c r="B146" s="101" t="s">
        <v>207</v>
      </c>
      <c r="C146" s="859" t="s">
        <v>474</v>
      </c>
      <c r="D146" s="859"/>
      <c r="E146" s="859"/>
      <c r="F146" s="859"/>
      <c r="G146" s="859"/>
      <c r="H146" s="859"/>
      <c r="I146" s="859"/>
      <c r="J146" s="859"/>
      <c r="K146" s="142"/>
    </row>
    <row r="147" spans="1:11" s="94" customFormat="1" ht="15" customHeight="1">
      <c r="A147" s="105"/>
      <c r="B147" s="658" t="s">
        <v>475</v>
      </c>
      <c r="C147" s="658"/>
      <c r="D147" s="658"/>
      <c r="E147" s="658"/>
      <c r="F147" s="658"/>
      <c r="G147" s="658"/>
      <c r="H147" s="658"/>
      <c r="I147" s="658"/>
      <c r="J147" s="658"/>
      <c r="K147" s="142"/>
    </row>
    <row r="148" spans="1:11" s="94" customFormat="1" ht="18" customHeight="1">
      <c r="A148" s="105"/>
      <c r="B148" s="101" t="s">
        <v>207</v>
      </c>
      <c r="C148" s="118" t="s">
        <v>476</v>
      </c>
      <c r="D148" s="350"/>
      <c r="E148" s="350"/>
      <c r="F148" s="350"/>
      <c r="G148" s="350"/>
      <c r="H148" s="350"/>
      <c r="I148" s="350"/>
      <c r="J148" s="350"/>
      <c r="K148" s="142"/>
    </row>
    <row r="149" spans="1:11" s="94" customFormat="1" ht="31.5" customHeight="1">
      <c r="A149" s="105"/>
      <c r="B149" s="152" t="s">
        <v>207</v>
      </c>
      <c r="C149" s="988" t="s">
        <v>997</v>
      </c>
      <c r="D149" s="988"/>
      <c r="E149" s="988"/>
      <c r="F149" s="988"/>
      <c r="G149" s="988"/>
      <c r="H149" s="988"/>
      <c r="I149" s="988"/>
      <c r="J149" s="988"/>
      <c r="K149" s="142"/>
    </row>
    <row r="150" spans="1:11" s="94" customFormat="1" ht="15" customHeight="1">
      <c r="A150" s="105"/>
      <c r="B150" s="152" t="s">
        <v>207</v>
      </c>
      <c r="C150" s="372" t="s">
        <v>477</v>
      </c>
      <c r="D150" s="372"/>
      <c r="E150" s="372"/>
      <c r="F150" s="372"/>
      <c r="G150" s="372"/>
      <c r="H150" s="372"/>
      <c r="I150" s="372"/>
      <c r="J150" s="372"/>
      <c r="K150" s="142"/>
    </row>
    <row r="151" spans="1:11" s="94" customFormat="1" ht="27.75" customHeight="1">
      <c r="A151" s="105"/>
      <c r="B151" s="152" t="s">
        <v>207</v>
      </c>
      <c r="C151" s="986" t="s">
        <v>478</v>
      </c>
      <c r="D151" s="986"/>
      <c r="E151" s="986"/>
      <c r="F151" s="986"/>
      <c r="G151" s="986"/>
      <c r="H151" s="986"/>
      <c r="I151" s="986"/>
      <c r="J151" s="986"/>
      <c r="K151" s="142"/>
    </row>
    <row r="152" spans="1:11" s="94" customFormat="1">
      <c r="A152" s="371"/>
    </row>
    <row r="153" spans="1:11" s="94" customFormat="1">
      <c r="A153" s="150" t="s">
        <v>184</v>
      </c>
      <c r="B153" s="862" t="s">
        <v>479</v>
      </c>
      <c r="C153" s="862"/>
      <c r="D153" s="862"/>
      <c r="E153" s="862"/>
      <c r="F153" s="862"/>
      <c r="G153" s="862"/>
      <c r="H153" s="862"/>
      <c r="I153" s="862"/>
      <c r="J153" s="862"/>
      <c r="K153" s="862"/>
    </row>
    <row r="154" spans="1:11" s="94" customFormat="1" ht="59.25" customHeight="1">
      <c r="A154" s="101"/>
      <c r="B154" s="987" t="s">
        <v>480</v>
      </c>
      <c r="C154" s="987"/>
      <c r="D154" s="987"/>
      <c r="E154" s="987"/>
      <c r="F154" s="987"/>
      <c r="G154" s="987"/>
      <c r="H154" s="987"/>
      <c r="I154" s="987"/>
      <c r="J154" s="987"/>
      <c r="K154" s="142"/>
    </row>
    <row r="155" spans="1:11" s="94" customFormat="1" ht="16.5" customHeight="1">
      <c r="B155" s="472" t="s">
        <v>481</v>
      </c>
      <c r="C155" s="472"/>
      <c r="D155" s="472"/>
      <c r="E155" s="472"/>
      <c r="F155" s="472"/>
    </row>
    <row r="156" spans="1:11" s="94" customFormat="1" ht="18" customHeight="1">
      <c r="B156" s="101"/>
      <c r="C156" s="345"/>
      <c r="D156" s="345"/>
      <c r="E156" s="345"/>
      <c r="F156" s="345"/>
      <c r="G156" s="345"/>
      <c r="H156" s="345"/>
      <c r="I156" s="345"/>
      <c r="J156" s="345"/>
      <c r="K156" s="142"/>
    </row>
    <row r="157" spans="1:11" s="94" customFormat="1" ht="14.25">
      <c r="A157" s="373" t="s">
        <v>482</v>
      </c>
      <c r="B157" s="141"/>
      <c r="C157" s="141"/>
      <c r="D157" s="141"/>
      <c r="E157" s="141"/>
      <c r="F157" s="141"/>
      <c r="G157" s="141"/>
      <c r="H157" s="141"/>
      <c r="I157" s="141"/>
      <c r="J157" s="141"/>
      <c r="K157" s="141"/>
    </row>
    <row r="158" spans="1:11" s="94" customFormat="1" ht="12" customHeight="1">
      <c r="B158" s="152"/>
      <c r="C158" s="351"/>
      <c r="D158" s="352"/>
      <c r="E158" s="352"/>
      <c r="F158" s="352"/>
      <c r="G158" s="352"/>
      <c r="H158" s="352"/>
      <c r="I158" s="352"/>
      <c r="J158" s="352"/>
      <c r="K158" s="142"/>
    </row>
    <row r="159" spans="1:11" ht="13.5" thickBot="1">
      <c r="A159" s="98" t="s">
        <v>5</v>
      </c>
      <c r="B159" s="866" t="s">
        <v>95</v>
      </c>
      <c r="C159" s="866"/>
      <c r="D159" s="866"/>
      <c r="E159" s="866"/>
      <c r="F159" s="866"/>
      <c r="G159" s="866"/>
      <c r="H159" s="866"/>
      <c r="I159" s="866"/>
    </row>
    <row r="160" spans="1:11" ht="12.75">
      <c r="A160" s="98"/>
      <c r="B160" s="499"/>
      <c r="C160" s="499"/>
      <c r="D160" s="499"/>
      <c r="E160" s="499"/>
      <c r="F160" s="499"/>
      <c r="G160" s="499"/>
      <c r="H160" s="499"/>
      <c r="I160" s="499"/>
    </row>
    <row r="161" spans="1:11" s="165" customFormat="1" ht="12.75">
      <c r="A161" s="553"/>
      <c r="B161" s="554" t="s">
        <v>1033</v>
      </c>
      <c r="C161" s="555"/>
      <c r="D161" s="555"/>
      <c r="E161" s="555"/>
      <c r="F161" s="555"/>
      <c r="G161" s="555"/>
      <c r="H161" s="555"/>
      <c r="I161" s="555"/>
    </row>
    <row r="162" spans="1:11" s="165" customFormat="1" ht="12.75">
      <c r="A162" s="553"/>
      <c r="B162" s="555"/>
      <c r="C162" s="555"/>
      <c r="D162" s="555"/>
      <c r="E162" s="555"/>
      <c r="F162" s="555"/>
      <c r="G162" s="555"/>
      <c r="H162" s="555"/>
      <c r="I162" s="555"/>
    </row>
    <row r="163" spans="1:11" s="165" customFormat="1" ht="12.75">
      <c r="A163" s="553"/>
      <c r="B163" s="556" t="s">
        <v>1034</v>
      </c>
      <c r="C163" s="555"/>
      <c r="D163" s="555"/>
      <c r="E163" s="555"/>
      <c r="F163" s="555"/>
      <c r="G163" s="555"/>
      <c r="H163" s="555"/>
      <c r="I163" s="555"/>
    </row>
    <row r="164" spans="1:11" s="165" customFormat="1" ht="12.75">
      <c r="A164" s="553"/>
      <c r="B164" s="556"/>
      <c r="C164" s="555"/>
      <c r="D164" s="555"/>
      <c r="E164" s="555"/>
      <c r="F164" s="555"/>
      <c r="G164" s="555"/>
      <c r="H164" s="555"/>
      <c r="I164" s="555"/>
    </row>
    <row r="165" spans="1:11" s="165" customFormat="1" ht="12.75" customHeight="1">
      <c r="A165" s="106" t="s">
        <v>161</v>
      </c>
      <c r="B165" s="877" t="s">
        <v>485</v>
      </c>
      <c r="C165" s="877"/>
      <c r="D165" s="877"/>
      <c r="E165" s="877"/>
      <c r="F165" s="877"/>
      <c r="G165" s="877"/>
      <c r="H165" s="877"/>
      <c r="I165" s="877"/>
      <c r="J165" s="877"/>
      <c r="K165" s="877"/>
    </row>
    <row r="166" spans="1:11" s="165" customFormat="1">
      <c r="H166" s="166"/>
      <c r="I166" s="166"/>
      <c r="K166" s="166"/>
    </row>
    <row r="167" spans="1:11" s="165" customFormat="1" ht="13.9" customHeight="1" thickBot="1">
      <c r="G167" s="167"/>
      <c r="H167" s="844" t="s">
        <v>127</v>
      </c>
      <c r="I167" s="844"/>
      <c r="J167" s="168"/>
      <c r="K167" s="169"/>
    </row>
    <row r="168" spans="1:11" s="165" customFormat="1" ht="30.75" customHeight="1" thickBot="1">
      <c r="B168" s="827" t="s">
        <v>486</v>
      </c>
      <c r="C168" s="828"/>
      <c r="D168" s="829"/>
      <c r="E168" s="374" t="s">
        <v>487</v>
      </c>
      <c r="F168" s="171" t="s">
        <v>488</v>
      </c>
      <c r="G168" s="171" t="s">
        <v>489</v>
      </c>
      <c r="H168" s="171" t="s">
        <v>490</v>
      </c>
      <c r="I168" s="172" t="s">
        <v>491</v>
      </c>
      <c r="J168" s="169"/>
    </row>
    <row r="169" spans="1:11" s="165" customFormat="1" ht="29.25" customHeight="1">
      <c r="B169" s="989" t="s">
        <v>492</v>
      </c>
      <c r="C169" s="990"/>
      <c r="D169" s="991"/>
      <c r="E169" s="375">
        <f>Kieg.mell.HU!E118</f>
        <v>0</v>
      </c>
      <c r="F169" s="375">
        <f>Kieg.mell.HU!F118</f>
        <v>0</v>
      </c>
      <c r="G169" s="375">
        <f>Kieg.mell.HU!G118</f>
        <v>0</v>
      </c>
      <c r="H169" s="375">
        <f>Kieg.mell.HU!H118</f>
        <v>0</v>
      </c>
      <c r="I169" s="376">
        <f>E169+F169-G169-H169</f>
        <v>0</v>
      </c>
      <c r="J169" s="169"/>
    </row>
    <row r="170" spans="1:11" s="165" customFormat="1" ht="13.5" customHeight="1">
      <c r="B170" s="789" t="s">
        <v>493</v>
      </c>
      <c r="C170" s="790"/>
      <c r="D170" s="791"/>
      <c r="E170" s="375">
        <f>Kieg.mell.HU!E119</f>
        <v>23</v>
      </c>
      <c r="F170" s="375">
        <f>Kieg.mell.HU!F119</f>
        <v>0</v>
      </c>
      <c r="G170" s="375">
        <f>Kieg.mell.HU!G119</f>
        <v>0</v>
      </c>
      <c r="H170" s="375">
        <f>Kieg.mell.HU!H119</f>
        <v>0</v>
      </c>
      <c r="I170" s="377">
        <f>E170+F170-G170-H170</f>
        <v>23</v>
      </c>
      <c r="J170" s="169"/>
    </row>
    <row r="171" spans="1:11" s="165" customFormat="1" ht="13.5" customHeight="1" thickBot="1">
      <c r="B171" s="174" t="s">
        <v>494</v>
      </c>
      <c r="C171" s="134"/>
      <c r="D171" s="175"/>
      <c r="E171" s="375">
        <f>Kieg.mell.HU!E120</f>
        <v>0</v>
      </c>
      <c r="F171" s="375">
        <f>Kieg.mell.HU!F120</f>
        <v>0</v>
      </c>
      <c r="G171" s="375">
        <f>Kieg.mell.HU!G120</f>
        <v>0</v>
      </c>
      <c r="H171" s="375">
        <f>Kieg.mell.HU!H120</f>
        <v>0</v>
      </c>
      <c r="I171" s="377">
        <f>E171+F171-G171-H171</f>
        <v>0</v>
      </c>
      <c r="J171" s="169"/>
    </row>
    <row r="172" spans="1:11" s="165" customFormat="1" ht="13.5" customHeight="1" thickBot="1">
      <c r="B172" s="874" t="s">
        <v>495</v>
      </c>
      <c r="C172" s="875"/>
      <c r="D172" s="876"/>
      <c r="E172" s="378">
        <f>SUM(E169:E171)</f>
        <v>23</v>
      </c>
      <c r="F172" s="378">
        <f>SUM(F169:F171)</f>
        <v>0</v>
      </c>
      <c r="G172" s="378">
        <f>SUM(G169:G171)</f>
        <v>0</v>
      </c>
      <c r="H172" s="378">
        <f>SUM(H169:H171)</f>
        <v>0</v>
      </c>
      <c r="I172" s="378">
        <f>SUM(I169:I171)</f>
        <v>23</v>
      </c>
      <c r="J172" s="169"/>
    </row>
    <row r="173" spans="1:11" s="165" customFormat="1" ht="13.5" customHeight="1" thickBot="1">
      <c r="B173" s="837"/>
      <c r="C173" s="837"/>
      <c r="D173" s="838"/>
      <c r="E173" s="177"/>
      <c r="F173" s="178"/>
      <c r="G173" s="178"/>
      <c r="H173" s="178"/>
      <c r="I173" s="177"/>
      <c r="J173" s="169"/>
    </row>
    <row r="174" spans="1:11" s="165" customFormat="1" ht="23.25" thickBot="1">
      <c r="B174" s="827" t="s">
        <v>496</v>
      </c>
      <c r="C174" s="828"/>
      <c r="D174" s="829"/>
      <c r="E174" s="374" t="s">
        <v>497</v>
      </c>
      <c r="F174" s="171" t="s">
        <v>488</v>
      </c>
      <c r="G174" s="171" t="s">
        <v>489</v>
      </c>
      <c r="H174" s="171" t="s">
        <v>490</v>
      </c>
      <c r="I174" s="172" t="s">
        <v>491</v>
      </c>
      <c r="J174" s="169"/>
    </row>
    <row r="175" spans="1:11" s="165" customFormat="1" ht="23.25" customHeight="1">
      <c r="B175" s="989" t="s">
        <v>492</v>
      </c>
      <c r="C175" s="990"/>
      <c r="D175" s="991"/>
      <c r="E175" s="375">
        <f>Kieg.mell.HU!E125</f>
        <v>23</v>
      </c>
      <c r="F175" s="375">
        <f>Kieg.mell.HU!F125</f>
        <v>0</v>
      </c>
      <c r="G175" s="375">
        <f>Kieg.mell.HU!G125</f>
        <v>0</v>
      </c>
      <c r="H175" s="375">
        <f>Kieg.mell.HU!H125</f>
        <v>0</v>
      </c>
      <c r="I175" s="376">
        <f>E175+F175-G175-H175</f>
        <v>23</v>
      </c>
      <c r="J175" s="169"/>
    </row>
    <row r="176" spans="1:11" s="165" customFormat="1" ht="15" customHeight="1">
      <c r="B176" s="789" t="s">
        <v>493</v>
      </c>
      <c r="C176" s="790"/>
      <c r="D176" s="791"/>
      <c r="E176" s="375">
        <f>Kieg.mell.HU!E126</f>
        <v>0</v>
      </c>
      <c r="F176" s="375">
        <f>Kieg.mell.HU!F126</f>
        <v>0</v>
      </c>
      <c r="G176" s="375">
        <f>Kieg.mell.HU!G126</f>
        <v>0</v>
      </c>
      <c r="H176" s="375">
        <f>Kieg.mell.HU!H126</f>
        <v>0</v>
      </c>
      <c r="I176" s="179">
        <f>E176+F176-G176-H176</f>
        <v>0</v>
      </c>
      <c r="J176" s="169"/>
    </row>
    <row r="177" spans="1:11" s="165" customFormat="1" ht="15" customHeight="1" thickBot="1">
      <c r="B177" s="174" t="s">
        <v>494</v>
      </c>
      <c r="C177" s="134"/>
      <c r="D177" s="175"/>
      <c r="E177" s="375">
        <f>Kieg.mell.HU!E127</f>
        <v>23</v>
      </c>
      <c r="F177" s="375">
        <f>Kieg.mell.HU!F127</f>
        <v>0</v>
      </c>
      <c r="G177" s="375">
        <f>Kieg.mell.HU!G127</f>
        <v>0</v>
      </c>
      <c r="H177" s="375">
        <f>Kieg.mell.HU!H127</f>
        <v>0</v>
      </c>
      <c r="I177" s="377">
        <f>E177+F177-G177-H177</f>
        <v>23</v>
      </c>
      <c r="J177" s="169"/>
    </row>
    <row r="178" spans="1:11" s="165" customFormat="1" ht="15" customHeight="1" thickBot="1">
      <c r="B178" s="845" t="s">
        <v>495</v>
      </c>
      <c r="C178" s="846"/>
      <c r="D178" s="847"/>
      <c r="E178" s="378">
        <f>SUM(E175:E177)</f>
        <v>46</v>
      </c>
      <c r="F178" s="378">
        <f>SUM(F175:F177)</f>
        <v>0</v>
      </c>
      <c r="G178" s="378">
        <f>SUM(G175:G177)</f>
        <v>0</v>
      </c>
      <c r="H178" s="378">
        <f>SUM(H175:H177)</f>
        <v>0</v>
      </c>
      <c r="I178" s="378">
        <f>SUM(I175:I177)</f>
        <v>46</v>
      </c>
      <c r="J178" s="169"/>
    </row>
    <row r="179" spans="1:11" s="165" customFormat="1">
      <c r="B179" s="837"/>
      <c r="C179" s="837"/>
      <c r="D179" s="838"/>
      <c r="E179" s="178"/>
      <c r="F179" s="177"/>
      <c r="G179" s="178"/>
      <c r="H179" s="178"/>
      <c r="I179" s="178"/>
      <c r="J179" s="169"/>
    </row>
    <row r="180" spans="1:11" s="165" customFormat="1" ht="12" thickBot="1">
      <c r="B180" s="837"/>
      <c r="C180" s="837"/>
      <c r="D180" s="838"/>
      <c r="E180" s="178"/>
      <c r="F180" s="177"/>
      <c r="G180" s="178"/>
      <c r="H180" s="178"/>
      <c r="I180" s="178"/>
      <c r="J180" s="169"/>
    </row>
    <row r="181" spans="1:11" s="165" customFormat="1" ht="23.25" thickBot="1">
      <c r="B181" s="827" t="s">
        <v>498</v>
      </c>
      <c r="C181" s="828"/>
      <c r="D181" s="829"/>
      <c r="E181" s="374" t="s">
        <v>499</v>
      </c>
      <c r="F181" s="172" t="s">
        <v>491</v>
      </c>
      <c r="G181" s="178"/>
      <c r="H181" s="178"/>
      <c r="I181" s="178"/>
      <c r="J181" s="169"/>
    </row>
    <row r="182" spans="1:11" s="165" customFormat="1" ht="27.75" customHeight="1">
      <c r="B182" s="989" t="s">
        <v>492</v>
      </c>
      <c r="C182" s="990"/>
      <c r="D182" s="991"/>
      <c r="E182" s="180">
        <f>E169-E175</f>
        <v>-23</v>
      </c>
      <c r="F182" s="179">
        <f>I169-I175</f>
        <v>-23</v>
      </c>
      <c r="G182" s="178"/>
      <c r="H182" s="178"/>
      <c r="I182" s="178"/>
      <c r="J182" s="169"/>
    </row>
    <row r="183" spans="1:11" s="165" customFormat="1" ht="15" customHeight="1">
      <c r="B183" s="789" t="s">
        <v>493</v>
      </c>
      <c r="C183" s="790"/>
      <c r="D183" s="791"/>
      <c r="E183" s="173">
        <f>E170-E176</f>
        <v>23</v>
      </c>
      <c r="F183" s="179">
        <f>I170-I176</f>
        <v>23</v>
      </c>
      <c r="G183" s="178"/>
      <c r="H183" s="178"/>
      <c r="I183" s="178"/>
      <c r="J183" s="169"/>
    </row>
    <row r="184" spans="1:11" s="165" customFormat="1" ht="15" customHeight="1" thickBot="1">
      <c r="B184" s="174" t="s">
        <v>494</v>
      </c>
      <c r="C184" s="379"/>
      <c r="D184" s="380"/>
      <c r="E184" s="181">
        <f>E171-E177</f>
        <v>-23</v>
      </c>
      <c r="F184" s="182">
        <f>I171-I177</f>
        <v>-23</v>
      </c>
      <c r="G184" s="183"/>
      <c r="H184" s="183"/>
      <c r="I184" s="183"/>
      <c r="J184" s="169"/>
    </row>
    <row r="185" spans="1:11" s="165" customFormat="1" ht="15" customHeight="1" thickBot="1">
      <c r="B185" s="845" t="s">
        <v>495</v>
      </c>
      <c r="C185" s="846"/>
      <c r="D185" s="847"/>
      <c r="E185" s="378">
        <f>SUM(E182:E184)</f>
        <v>-23</v>
      </c>
      <c r="F185" s="378">
        <f>SUM(F182:F184)</f>
        <v>-23</v>
      </c>
      <c r="G185" s="178"/>
      <c r="H185" s="178"/>
      <c r="I185" s="178"/>
      <c r="J185" s="169"/>
    </row>
    <row r="186" spans="1:11" s="165" customFormat="1">
      <c r="B186" s="353"/>
      <c r="C186" s="353"/>
      <c r="D186" s="353"/>
      <c r="E186" s="177"/>
      <c r="F186" s="177"/>
      <c r="G186" s="178"/>
      <c r="H186" s="178"/>
      <c r="I186" s="178"/>
      <c r="J186" s="169"/>
    </row>
    <row r="187" spans="1:11" s="165" customFormat="1">
      <c r="A187" s="106" t="s">
        <v>162</v>
      </c>
      <c r="B187" s="877" t="s">
        <v>500</v>
      </c>
      <c r="C187" s="877"/>
      <c r="D187" s="877"/>
      <c r="E187" s="877"/>
      <c r="F187" s="877"/>
      <c r="G187" s="877"/>
      <c r="H187" s="877"/>
      <c r="I187" s="877"/>
      <c r="J187" s="877"/>
      <c r="K187" s="877"/>
    </row>
    <row r="188" spans="1:11" s="165" customFormat="1">
      <c r="H188" s="166"/>
      <c r="I188" s="166"/>
      <c r="K188" s="166"/>
    </row>
    <row r="189" spans="1:11" s="165" customFormat="1" ht="12" thickBot="1">
      <c r="G189" s="167"/>
      <c r="H189" s="844" t="s">
        <v>127</v>
      </c>
      <c r="I189" s="844"/>
      <c r="J189" s="168"/>
      <c r="K189" s="169"/>
    </row>
    <row r="190" spans="1:11" s="165" customFormat="1" ht="23.25" thickBot="1">
      <c r="B190" s="827" t="s">
        <v>486</v>
      </c>
      <c r="C190" s="828"/>
      <c r="D190" s="829"/>
      <c r="E190" s="374" t="s">
        <v>501</v>
      </c>
      <c r="F190" s="171" t="s">
        <v>488</v>
      </c>
      <c r="G190" s="171" t="s">
        <v>489</v>
      </c>
      <c r="H190" s="502" t="s">
        <v>490</v>
      </c>
      <c r="I190" s="503" t="s">
        <v>491</v>
      </c>
      <c r="J190" s="169"/>
    </row>
    <row r="191" spans="1:11" s="165" customFormat="1" ht="15" customHeight="1">
      <c r="B191" s="830" t="s">
        <v>483</v>
      </c>
      <c r="C191" s="831"/>
      <c r="D191" s="832"/>
      <c r="E191" s="375">
        <f>Kieg.mell.HU!E140</f>
        <v>18220</v>
      </c>
      <c r="F191" s="375">
        <f>Kieg.mell.HU!F140</f>
        <v>2964</v>
      </c>
      <c r="G191" s="375">
        <f>Kieg.mell.HU!G140</f>
        <v>0</v>
      </c>
      <c r="H191" s="375">
        <f>Kieg.mell.HU!H140</f>
        <v>0</v>
      </c>
      <c r="I191" s="179">
        <f>E191+F191-G191-H191</f>
        <v>21184</v>
      </c>
      <c r="J191" s="169"/>
    </row>
    <row r="192" spans="1:11" s="165" customFormat="1" ht="24" customHeight="1">
      <c r="B192" s="769" t="s">
        <v>502</v>
      </c>
      <c r="C192" s="770"/>
      <c r="D192" s="771"/>
      <c r="E192" s="375">
        <f>Kieg.mell.HU!E141</f>
        <v>20286</v>
      </c>
      <c r="F192" s="375">
        <f>Kieg.mell.HU!F141</f>
        <v>0</v>
      </c>
      <c r="G192" s="375">
        <f>Kieg.mell.HU!G141</f>
        <v>0</v>
      </c>
      <c r="H192" s="375">
        <f>Kieg.mell.HU!H141</f>
        <v>0</v>
      </c>
      <c r="I192" s="377">
        <f>E192+F192-G192-H192</f>
        <v>20286</v>
      </c>
      <c r="J192" s="169"/>
    </row>
    <row r="193" spans="2:10" s="165" customFormat="1" ht="27.75" customHeight="1">
      <c r="B193" s="769" t="s">
        <v>503</v>
      </c>
      <c r="C193" s="770"/>
      <c r="D193" s="771"/>
      <c r="E193" s="375">
        <f>Kieg.mell.HU!E142</f>
        <v>6379</v>
      </c>
      <c r="F193" s="375">
        <f>Kieg.mell.HU!F142</f>
        <v>124</v>
      </c>
      <c r="G193" s="375">
        <f>Kieg.mell.HU!G142</f>
        <v>176</v>
      </c>
      <c r="H193" s="375">
        <f>Kieg.mell.HU!H142</f>
        <v>0</v>
      </c>
      <c r="I193" s="179">
        <f>E193+F193-G193-H193</f>
        <v>6327</v>
      </c>
      <c r="J193" s="169"/>
    </row>
    <row r="194" spans="2:10" s="165" customFormat="1" ht="15" customHeight="1" thickBot="1">
      <c r="B194" s="789" t="s">
        <v>484</v>
      </c>
      <c r="C194" s="790"/>
      <c r="D194" s="791"/>
      <c r="E194" s="375">
        <f>Kieg.mell.HU!E143</f>
        <v>0</v>
      </c>
      <c r="F194" s="375">
        <f>Kieg.mell.HU!F143</f>
        <v>0</v>
      </c>
      <c r="G194" s="375">
        <f>Kieg.mell.HU!G143</f>
        <v>0</v>
      </c>
      <c r="H194" s="375">
        <f>Kieg.mell.HU!H143</f>
        <v>0</v>
      </c>
      <c r="I194" s="377">
        <f>E194+F194-G194-H194</f>
        <v>0</v>
      </c>
      <c r="J194" s="169"/>
    </row>
    <row r="195" spans="2:10" s="165" customFormat="1" ht="15" customHeight="1" thickBot="1">
      <c r="B195" s="839" t="s">
        <v>495</v>
      </c>
      <c r="C195" s="840"/>
      <c r="D195" s="841"/>
      <c r="E195" s="378">
        <f>SUM(E191:E194)</f>
        <v>44885</v>
      </c>
      <c r="F195" s="381">
        <f>SUM(F191:F194)</f>
        <v>3088</v>
      </c>
      <c r="G195" s="381">
        <f>SUM(G191:G194)</f>
        <v>176</v>
      </c>
      <c r="H195" s="381">
        <f>SUM(H191:H194)</f>
        <v>0</v>
      </c>
      <c r="I195" s="382">
        <f>SUM(I191:I194)</f>
        <v>47797</v>
      </c>
      <c r="J195" s="169"/>
    </row>
    <row r="196" spans="2:10" s="165" customFormat="1" ht="12" thickBot="1">
      <c r="B196" s="837"/>
      <c r="C196" s="837"/>
      <c r="D196" s="838"/>
      <c r="E196" s="177"/>
      <c r="F196" s="178"/>
      <c r="G196" s="178"/>
      <c r="H196" s="178"/>
      <c r="I196" s="177"/>
      <c r="J196" s="169"/>
    </row>
    <row r="197" spans="2:10" s="165" customFormat="1" ht="23.25" thickBot="1">
      <c r="B197" s="827" t="s">
        <v>496</v>
      </c>
      <c r="C197" s="828"/>
      <c r="D197" s="829"/>
      <c r="E197" s="374" t="s">
        <v>504</v>
      </c>
      <c r="F197" s="171" t="s">
        <v>488</v>
      </c>
      <c r="G197" s="171" t="s">
        <v>489</v>
      </c>
      <c r="H197" s="171" t="s">
        <v>490</v>
      </c>
      <c r="I197" s="172" t="s">
        <v>491</v>
      </c>
      <c r="J197" s="169"/>
    </row>
    <row r="198" spans="2:10" s="165" customFormat="1" ht="15" customHeight="1">
      <c r="B198" s="830" t="s">
        <v>483</v>
      </c>
      <c r="C198" s="831"/>
      <c r="D198" s="832"/>
      <c r="E198" s="383">
        <f>Kieg.mell.HU!E147</f>
        <v>3135</v>
      </c>
      <c r="F198" s="383">
        <f>Kieg.mell.HU!F147</f>
        <v>723</v>
      </c>
      <c r="G198" s="383">
        <f>Kieg.mell.HU!G147</f>
        <v>0</v>
      </c>
      <c r="H198" s="383">
        <f>Kieg.mell.HU!H147</f>
        <v>0</v>
      </c>
      <c r="I198" s="384">
        <f>E198+F198-G198-H198</f>
        <v>3858</v>
      </c>
      <c r="J198" s="169"/>
    </row>
    <row r="199" spans="2:10" s="165" customFormat="1" ht="23.25" customHeight="1">
      <c r="B199" s="769" t="s">
        <v>502</v>
      </c>
      <c r="C199" s="770"/>
      <c r="D199" s="771"/>
      <c r="E199" s="383">
        <f>Kieg.mell.HU!E148</f>
        <v>17900</v>
      </c>
      <c r="F199" s="383">
        <f>Kieg.mell.HU!F148</f>
        <v>120</v>
      </c>
      <c r="G199" s="383">
        <f>Kieg.mell.HU!G148</f>
        <v>0</v>
      </c>
      <c r="H199" s="383">
        <f>Kieg.mell.HU!H148</f>
        <v>0</v>
      </c>
      <c r="I199" s="377">
        <f>E199+F199-G199-H199</f>
        <v>18020</v>
      </c>
      <c r="J199" s="169"/>
    </row>
    <row r="200" spans="2:10" s="165" customFormat="1" ht="27.75" customHeight="1">
      <c r="B200" s="769" t="s">
        <v>503</v>
      </c>
      <c r="C200" s="770"/>
      <c r="D200" s="771"/>
      <c r="E200" s="383">
        <f>Kieg.mell.HU!E149</f>
        <v>5289</v>
      </c>
      <c r="F200" s="383">
        <f>Kieg.mell.HU!F149</f>
        <v>220</v>
      </c>
      <c r="G200" s="383">
        <f>Kieg.mell.HU!G149</f>
        <v>176</v>
      </c>
      <c r="H200" s="383">
        <f>Kieg.mell.HU!H149</f>
        <v>0</v>
      </c>
      <c r="I200" s="377">
        <f>E200+F200-G200-H200</f>
        <v>5333</v>
      </c>
      <c r="J200" s="169"/>
    </row>
    <row r="201" spans="2:10" s="165" customFormat="1" ht="15" customHeight="1" thickBot="1">
      <c r="B201" s="789" t="s">
        <v>484</v>
      </c>
      <c r="C201" s="790"/>
      <c r="D201" s="791"/>
      <c r="E201" s="383">
        <f>Kieg.mell.HU!E150</f>
        <v>0</v>
      </c>
      <c r="F201" s="383">
        <f>Kieg.mell.HU!F150</f>
        <v>0</v>
      </c>
      <c r="G201" s="383">
        <f>Kieg.mell.HU!G150</f>
        <v>0</v>
      </c>
      <c r="H201" s="383">
        <f>Kieg.mell.HU!H150</f>
        <v>0</v>
      </c>
      <c r="I201" s="179">
        <f>E201+F201-G201-H201</f>
        <v>0</v>
      </c>
      <c r="J201" s="169"/>
    </row>
    <row r="202" spans="2:10" s="165" customFormat="1" ht="15" customHeight="1" thickBot="1">
      <c r="B202" s="839" t="s">
        <v>495</v>
      </c>
      <c r="C202" s="840"/>
      <c r="D202" s="841"/>
      <c r="E202" s="378">
        <f>SUM(E198:E201)</f>
        <v>26324</v>
      </c>
      <c r="F202" s="378">
        <f>SUM(F198:F201)</f>
        <v>1063</v>
      </c>
      <c r="G202" s="378">
        <f>SUM(G198:G201)</f>
        <v>176</v>
      </c>
      <c r="H202" s="378">
        <f>SUM(H198:H201)</f>
        <v>0</v>
      </c>
      <c r="I202" s="478">
        <f>SUM(I198:I201)</f>
        <v>27211</v>
      </c>
      <c r="J202" s="169"/>
    </row>
    <row r="203" spans="2:10" s="165" customFormat="1">
      <c r="B203" s="837"/>
      <c r="C203" s="837"/>
      <c r="D203" s="838"/>
      <c r="E203" s="178"/>
      <c r="F203" s="177"/>
      <c r="G203" s="178"/>
      <c r="H203" s="178"/>
      <c r="I203" s="178"/>
      <c r="J203" s="169"/>
    </row>
    <row r="204" spans="2:10" s="165" customFormat="1" ht="12" thickBot="1">
      <c r="B204" s="837"/>
      <c r="C204" s="837"/>
      <c r="D204" s="838"/>
      <c r="E204" s="178"/>
      <c r="F204" s="177"/>
      <c r="G204" s="178"/>
      <c r="H204" s="178"/>
      <c r="I204" s="178"/>
      <c r="J204" s="169"/>
    </row>
    <row r="205" spans="2:10" s="165" customFormat="1" ht="23.25" thickBot="1">
      <c r="B205" s="827" t="s">
        <v>505</v>
      </c>
      <c r="C205" s="828"/>
      <c r="D205" s="829"/>
      <c r="E205" s="374" t="s">
        <v>504</v>
      </c>
      <c r="F205" s="172" t="s">
        <v>491</v>
      </c>
      <c r="G205" s="178"/>
      <c r="H205" s="178"/>
      <c r="I205" s="178"/>
      <c r="J205" s="169"/>
    </row>
    <row r="206" spans="2:10" s="165" customFormat="1" ht="15" customHeight="1">
      <c r="B206" s="830" t="s">
        <v>483</v>
      </c>
      <c r="C206" s="831"/>
      <c r="D206" s="832"/>
      <c r="E206" s="180">
        <f>E191-E198</f>
        <v>15085</v>
      </c>
      <c r="F206" s="179">
        <f>I191-I198</f>
        <v>17326</v>
      </c>
      <c r="G206" s="178"/>
      <c r="H206" s="178"/>
      <c r="I206" s="178"/>
      <c r="J206" s="169"/>
    </row>
    <row r="207" spans="2:10" s="165" customFormat="1" ht="26.25" customHeight="1">
      <c r="B207" s="769" t="s">
        <v>502</v>
      </c>
      <c r="C207" s="770"/>
      <c r="D207" s="771"/>
      <c r="E207" s="180">
        <f>E192-E199</f>
        <v>2386</v>
      </c>
      <c r="F207" s="179">
        <f>I192-I199</f>
        <v>2266</v>
      </c>
      <c r="G207" s="178"/>
      <c r="H207" s="178"/>
      <c r="I207" s="178"/>
      <c r="J207" s="169"/>
    </row>
    <row r="208" spans="2:10" s="165" customFormat="1" ht="23.25" customHeight="1">
      <c r="B208" s="769" t="s">
        <v>503</v>
      </c>
      <c r="C208" s="770"/>
      <c r="D208" s="771"/>
      <c r="E208" s="180">
        <f>E193-E200</f>
        <v>1090</v>
      </c>
      <c r="F208" s="179">
        <f>I193-I200</f>
        <v>994</v>
      </c>
      <c r="G208" s="178"/>
      <c r="H208" s="178"/>
      <c r="I208" s="178"/>
      <c r="J208" s="169"/>
    </row>
    <row r="209" spans="2:11" s="165" customFormat="1" ht="15" customHeight="1" thickBot="1">
      <c r="B209" s="789" t="s">
        <v>484</v>
      </c>
      <c r="C209" s="790"/>
      <c r="D209" s="791"/>
      <c r="E209" s="176">
        <f>E194-E201</f>
        <v>0</v>
      </c>
      <c r="F209" s="179">
        <f>I194-I201</f>
        <v>0</v>
      </c>
      <c r="G209" s="178"/>
      <c r="H209" s="178"/>
      <c r="I209" s="178"/>
      <c r="J209" s="169"/>
    </row>
    <row r="210" spans="2:11" s="165" customFormat="1" ht="15" customHeight="1" thickBot="1">
      <c r="B210" s="839" t="s">
        <v>495</v>
      </c>
      <c r="C210" s="840"/>
      <c r="D210" s="841"/>
      <c r="E210" s="378">
        <f>SUM(E206:E209)</f>
        <v>18561</v>
      </c>
      <c r="F210" s="382">
        <f>SUM(F206:F209)</f>
        <v>20586</v>
      </c>
      <c r="G210" s="178"/>
      <c r="H210" s="178"/>
      <c r="I210" s="178"/>
      <c r="J210" s="169"/>
    </row>
    <row r="211" spans="2:11" s="165" customFormat="1">
      <c r="E211" s="177"/>
      <c r="F211" s="177"/>
      <c r="G211" s="177"/>
      <c r="H211" s="169"/>
      <c r="I211" s="169"/>
      <c r="J211" s="169"/>
      <c r="K211" s="169"/>
    </row>
    <row r="213" spans="2:11" ht="27" customHeight="1">
      <c r="B213" s="883" t="s">
        <v>506</v>
      </c>
      <c r="C213" s="883"/>
      <c r="D213" s="883"/>
      <c r="E213" s="883"/>
      <c r="F213" s="883"/>
      <c r="G213" s="883"/>
      <c r="H213" s="883"/>
      <c r="I213" s="883"/>
      <c r="J213" s="883"/>
    </row>
    <row r="214" spans="2:11" ht="15" customHeight="1">
      <c r="B214" s="873" t="s">
        <v>507</v>
      </c>
      <c r="C214" s="873"/>
      <c r="D214" s="873"/>
      <c r="E214" s="873"/>
      <c r="F214" s="873"/>
      <c r="G214" s="873"/>
      <c r="H214" s="873"/>
      <c r="I214" s="873"/>
      <c r="J214" s="356"/>
    </row>
    <row r="215" spans="2:11" ht="15" customHeight="1">
      <c r="C215" s="385"/>
      <c r="D215" s="385"/>
      <c r="E215" s="385"/>
      <c r="F215" s="385"/>
      <c r="G215" s="385"/>
      <c r="H215" s="386"/>
      <c r="I215" s="386"/>
      <c r="J215" s="386"/>
    </row>
    <row r="216" spans="2:11" ht="15" customHeight="1">
      <c r="B216" s="992" t="s">
        <v>508</v>
      </c>
      <c r="C216" s="992"/>
      <c r="D216" s="992"/>
      <c r="E216" s="992"/>
      <c r="F216" s="992"/>
      <c r="G216" s="992"/>
      <c r="H216" s="992"/>
      <c r="I216" s="992"/>
      <c r="J216" s="387"/>
    </row>
    <row r="217" spans="2:11" ht="15" customHeight="1">
      <c r="B217" s="165"/>
      <c r="C217" s="167"/>
      <c r="D217" s="167"/>
      <c r="E217" s="167"/>
      <c r="F217" s="167"/>
      <c r="G217" s="167"/>
      <c r="H217" s="388"/>
      <c r="I217" s="388"/>
      <c r="J217" s="386"/>
    </row>
    <row r="218" spans="2:11" ht="12" thickBot="1">
      <c r="B218" s="165"/>
      <c r="C218" s="167"/>
      <c r="D218" s="167"/>
      <c r="E218" s="167"/>
      <c r="F218" s="167"/>
      <c r="G218" s="167" t="s">
        <v>127</v>
      </c>
      <c r="H218" s="388"/>
      <c r="I218" s="388"/>
      <c r="J218" s="386"/>
    </row>
    <row r="219" spans="2:11" ht="18" customHeight="1" thickBot="1">
      <c r="B219" s="845" t="s">
        <v>129</v>
      </c>
      <c r="C219" s="846"/>
      <c r="D219" s="846"/>
      <c r="E219" s="847"/>
      <c r="F219" s="504" t="e">
        <f>Kieg.mell.HU!#REF!</f>
        <v>#REF!</v>
      </c>
      <c r="G219" s="504" t="e">
        <f>Kieg.mell.HU!#REF!</f>
        <v>#REF!</v>
      </c>
      <c r="H219" s="388"/>
      <c r="I219" s="388"/>
      <c r="J219" s="386"/>
    </row>
    <row r="220" spans="2:11" ht="15" customHeight="1">
      <c r="B220" s="993" t="s">
        <v>509</v>
      </c>
      <c r="C220" s="994"/>
      <c r="D220" s="994"/>
      <c r="E220" s="995"/>
      <c r="F220" s="590" t="e">
        <f>Kieg.mell.HU!#REF!</f>
        <v>#REF!</v>
      </c>
      <c r="G220" s="590" t="e">
        <f>Kieg.mell.HU!#REF!</f>
        <v>#REF!</v>
      </c>
      <c r="H220" s="388"/>
      <c r="I220" s="388"/>
      <c r="J220" s="386"/>
    </row>
    <row r="221" spans="2:11" ht="15" customHeight="1">
      <c r="B221" s="996" t="s">
        <v>510</v>
      </c>
      <c r="C221" s="997"/>
      <c r="D221" s="997"/>
      <c r="E221" s="998"/>
      <c r="F221" s="590" t="e">
        <f>Kieg.mell.HU!#REF!</f>
        <v>#REF!</v>
      </c>
      <c r="G221" s="590" t="e">
        <f>Kieg.mell.HU!#REF!</f>
        <v>#REF!</v>
      </c>
      <c r="H221" s="388"/>
      <c r="I221" s="388"/>
      <c r="J221" s="386"/>
    </row>
    <row r="222" spans="2:11" ht="15" customHeight="1" thickBot="1">
      <c r="B222" s="1003" t="s">
        <v>511</v>
      </c>
      <c r="C222" s="1004"/>
      <c r="D222" s="1004"/>
      <c r="E222" s="1005"/>
      <c r="F222" s="590" t="e">
        <f>Kieg.mell.HU!#REF!</f>
        <v>#REF!</v>
      </c>
      <c r="G222" s="590" t="e">
        <f>Kieg.mell.HU!#REF!</f>
        <v>#REF!</v>
      </c>
      <c r="H222" s="388"/>
      <c r="I222" s="388"/>
      <c r="J222" s="386"/>
    </row>
    <row r="223" spans="2:11" ht="15" customHeight="1" thickBot="1">
      <c r="B223" s="845" t="s">
        <v>495</v>
      </c>
      <c r="C223" s="846"/>
      <c r="D223" s="846"/>
      <c r="E223" s="847"/>
      <c r="F223" s="591" t="e">
        <f>SUM(F220:F222)</f>
        <v>#REF!</v>
      </c>
      <c r="G223" s="592" t="e">
        <f>SUM(G220:G222)</f>
        <v>#REF!</v>
      </c>
      <c r="H223" s="388"/>
      <c r="I223" s="388"/>
      <c r="J223" s="386"/>
    </row>
    <row r="224" spans="2:11">
      <c r="B224" s="239"/>
      <c r="C224" s="239"/>
      <c r="D224" s="239"/>
      <c r="E224" s="239"/>
      <c r="F224" s="386"/>
      <c r="G224" s="386"/>
      <c r="H224" s="386"/>
      <c r="I224" s="386"/>
      <c r="J224" s="386"/>
    </row>
    <row r="226" spans="1:11" ht="15" customHeight="1">
      <c r="A226" s="185" t="s">
        <v>165</v>
      </c>
      <c r="B226" s="825" t="s">
        <v>512</v>
      </c>
      <c r="C226" s="825"/>
      <c r="D226" s="825"/>
      <c r="E226" s="825"/>
      <c r="F226" s="825"/>
      <c r="G226" s="825"/>
      <c r="H226" s="825"/>
      <c r="I226" s="825"/>
      <c r="J226" s="825"/>
      <c r="K226" s="825"/>
    </row>
    <row r="227" spans="1:11" ht="15" customHeight="1">
      <c r="A227" s="185"/>
      <c r="B227" s="356"/>
      <c r="C227" s="356"/>
      <c r="D227" s="356"/>
      <c r="E227" s="356"/>
      <c r="F227" s="356"/>
      <c r="G227" s="356"/>
      <c r="H227" s="356"/>
      <c r="I227" s="356"/>
      <c r="J227" s="356"/>
      <c r="K227" s="356"/>
    </row>
    <row r="228" spans="1:11" ht="15" customHeight="1">
      <c r="B228" s="1006" t="s">
        <v>513</v>
      </c>
      <c r="C228" s="1006"/>
      <c r="D228" s="1006"/>
      <c r="E228" s="1006"/>
      <c r="F228" s="1006"/>
      <c r="G228" s="1006"/>
      <c r="H228" s="1006"/>
      <c r="I228" s="1006"/>
      <c r="J228" s="1006"/>
      <c r="K228" s="1006"/>
    </row>
    <row r="229" spans="1:11" ht="15" customHeight="1">
      <c r="B229" s="999" t="s">
        <v>514</v>
      </c>
      <c r="C229" s="999"/>
      <c r="D229" s="999"/>
      <c r="E229" s="999"/>
      <c r="F229" s="999"/>
      <c r="G229" s="999"/>
      <c r="H229" s="999"/>
      <c r="I229" s="999"/>
      <c r="J229" s="360"/>
      <c r="K229" s="357"/>
    </row>
    <row r="230" spans="1:11">
      <c r="B230" s="357"/>
      <c r="C230" s="357"/>
      <c r="D230" s="357"/>
      <c r="E230" s="357"/>
      <c r="F230" s="357"/>
      <c r="G230" s="357"/>
      <c r="H230" s="357"/>
      <c r="I230" s="357"/>
      <c r="J230" s="357"/>
      <c r="K230" s="357"/>
    </row>
    <row r="231" spans="1:11">
      <c r="B231" s="357"/>
      <c r="C231" s="357"/>
      <c r="D231" s="357"/>
      <c r="E231" s="357"/>
      <c r="F231" s="357"/>
      <c r="G231" s="357"/>
      <c r="H231" s="357"/>
      <c r="I231" s="357"/>
      <c r="J231" s="357"/>
      <c r="K231" s="357"/>
    </row>
    <row r="232" spans="1:11" ht="12" thickBot="1">
      <c r="B232" s="792" t="s">
        <v>127</v>
      </c>
      <c r="C232" s="792"/>
      <c r="D232" s="792"/>
      <c r="E232" s="792"/>
      <c r="F232" s="792"/>
      <c r="G232" s="357"/>
      <c r="H232" s="357"/>
      <c r="I232" s="357"/>
      <c r="J232" s="357"/>
      <c r="K232" s="357"/>
    </row>
    <row r="233" spans="1:11" ht="23.25" thickBot="1">
      <c r="B233" s="1000" t="s">
        <v>129</v>
      </c>
      <c r="C233" s="1001"/>
      <c r="D233" s="187" t="s">
        <v>515</v>
      </c>
      <c r="E233" s="187" t="s">
        <v>516</v>
      </c>
      <c r="F233" s="188" t="s">
        <v>517</v>
      </c>
      <c r="G233" s="357"/>
      <c r="H233" s="357"/>
      <c r="I233" s="357"/>
      <c r="J233" s="357"/>
      <c r="K233" s="357"/>
    </row>
    <row r="234" spans="1:11" ht="15" customHeight="1">
      <c r="B234" s="1002"/>
      <c r="C234" s="1002"/>
      <c r="D234" s="595" t="e">
        <f>Kieg.mell.HU!#REF!</f>
        <v>#REF!</v>
      </c>
      <c r="E234" s="389" t="e">
        <f>Kieg.mell.HU!#REF!</f>
        <v>#REF!</v>
      </c>
      <c r="F234" s="506" t="e">
        <f>Kieg.mell.HU!#REF!</f>
        <v>#REF!</v>
      </c>
      <c r="G234" s="357"/>
      <c r="H234" s="357"/>
      <c r="I234" s="357"/>
      <c r="J234" s="357"/>
      <c r="K234" s="357"/>
    </row>
    <row r="235" spans="1:11" ht="15" customHeight="1">
      <c r="B235" s="1002"/>
      <c r="C235" s="1002"/>
      <c r="D235" s="595" t="e">
        <f>Kieg.mell.HU!#REF!</f>
        <v>#REF!</v>
      </c>
      <c r="E235" s="389" t="e">
        <f>Kieg.mell.HU!#REF!</f>
        <v>#REF!</v>
      </c>
      <c r="F235" s="506" t="e">
        <f>Kieg.mell.HU!#REF!</f>
        <v>#REF!</v>
      </c>
      <c r="G235" s="357"/>
      <c r="H235" s="357"/>
      <c r="I235" s="357"/>
      <c r="J235" s="357"/>
      <c r="K235" s="357"/>
    </row>
    <row r="236" spans="1:11" ht="15" customHeight="1">
      <c r="B236" s="1002"/>
      <c r="C236" s="1002"/>
      <c r="D236" s="595" t="e">
        <f>Kieg.mell.HU!#REF!</f>
        <v>#REF!</v>
      </c>
      <c r="E236" s="389" t="e">
        <f>Kieg.mell.HU!#REF!</f>
        <v>#REF!</v>
      </c>
      <c r="F236" s="506" t="e">
        <f>Kieg.mell.HU!#REF!</f>
        <v>#REF!</v>
      </c>
      <c r="G236" s="357"/>
      <c r="H236" s="357"/>
      <c r="I236" s="357"/>
      <c r="J236" s="357"/>
      <c r="K236" s="357"/>
    </row>
    <row r="237" spans="1:11">
      <c r="B237" s="357"/>
      <c r="C237" s="357"/>
      <c r="D237" s="357"/>
      <c r="E237" s="357"/>
      <c r="F237" s="357"/>
      <c r="G237" s="357"/>
      <c r="H237" s="357"/>
      <c r="I237" s="357"/>
      <c r="J237" s="357"/>
      <c r="K237" s="357"/>
    </row>
    <row r="238" spans="1:11">
      <c r="B238" s="357"/>
      <c r="C238" s="357"/>
      <c r="D238" s="357"/>
      <c r="E238" s="357"/>
      <c r="F238" s="357"/>
      <c r="G238" s="357"/>
      <c r="H238" s="357"/>
      <c r="I238" s="357"/>
      <c r="J238" s="357"/>
      <c r="K238" s="357"/>
    </row>
    <row r="239" spans="1:11">
      <c r="B239" s="357"/>
      <c r="C239" s="357"/>
      <c r="D239" s="357"/>
      <c r="E239" s="357"/>
      <c r="F239" s="357"/>
      <c r="G239" s="357"/>
      <c r="H239" s="357"/>
      <c r="I239" s="357"/>
      <c r="J239" s="357"/>
      <c r="K239" s="357"/>
    </row>
    <row r="241" spans="1:11" ht="13.5" thickBot="1">
      <c r="A241" s="189" t="s">
        <v>8</v>
      </c>
      <c r="B241" s="786" t="s">
        <v>99</v>
      </c>
      <c r="C241" s="786"/>
      <c r="D241" s="786"/>
      <c r="E241" s="786"/>
      <c r="F241" s="786"/>
      <c r="G241" s="786"/>
      <c r="H241" s="786"/>
      <c r="I241" s="786"/>
      <c r="J241" s="786"/>
      <c r="K241" s="786"/>
    </row>
    <row r="243" spans="1:11" ht="12" thickBot="1">
      <c r="F243" s="190" t="s">
        <v>127</v>
      </c>
    </row>
    <row r="244" spans="1:11" ht="15" customHeight="1" thickBot="1">
      <c r="B244" s="821" t="s">
        <v>129</v>
      </c>
      <c r="C244" s="822"/>
      <c r="D244" s="504" t="e">
        <f>F219</f>
        <v>#REF!</v>
      </c>
      <c r="E244" s="508" t="e">
        <f>G219</f>
        <v>#REF!</v>
      </c>
      <c r="F244" s="192" t="s">
        <v>518</v>
      </c>
    </row>
    <row r="245" spans="1:11" ht="15" customHeight="1">
      <c r="B245" s="823" t="s">
        <v>519</v>
      </c>
      <c r="C245" s="824"/>
      <c r="D245" s="193">
        <f>Kieg.mell.HU!D175</f>
        <v>0</v>
      </c>
      <c r="E245" s="193">
        <f>Kieg.mell.HU!E175</f>
        <v>0</v>
      </c>
      <c r="F245" s="194" t="str">
        <f>IF(AND(D245=0,E245=0),"-",IF(D245=0,"n/a",E245/D245-1))</f>
        <v>-</v>
      </c>
    </row>
    <row r="246" spans="1:11" ht="15" customHeight="1">
      <c r="B246" s="733" t="s">
        <v>451</v>
      </c>
      <c r="C246" s="818"/>
      <c r="D246" s="193">
        <f>Kieg.mell.HU!D176</f>
        <v>52528</v>
      </c>
      <c r="E246" s="193">
        <f>Kieg.mell.HU!E176</f>
        <v>53138</v>
      </c>
      <c r="F246" s="195">
        <f>IF(AND(D246=0,E246=0),"-",IF(D246=0,"n/a",E246/D246-1))</f>
        <v>1.1612854096862524E-2</v>
      </c>
    </row>
    <row r="247" spans="1:11" ht="15" customHeight="1">
      <c r="B247" s="733" t="s">
        <v>520</v>
      </c>
      <c r="C247" s="818"/>
      <c r="D247" s="193">
        <f>Kieg.mell.HU!D177</f>
        <v>0</v>
      </c>
      <c r="E247" s="193">
        <f>Kieg.mell.HU!E177</f>
        <v>0</v>
      </c>
      <c r="F247" s="195" t="str">
        <f>IF(AND(D247=0,E247=0),"-",IF(D247=0,"n/a",E247/D247-1))</f>
        <v>-</v>
      </c>
    </row>
    <row r="248" spans="1:11" ht="15" customHeight="1" thickBot="1">
      <c r="B248" s="819" t="s">
        <v>521</v>
      </c>
      <c r="C248" s="820"/>
      <c r="D248" s="193">
        <f>Kieg.mell.HU!D178</f>
        <v>111</v>
      </c>
      <c r="E248" s="193">
        <f>Kieg.mell.HU!E178</f>
        <v>1594</v>
      </c>
      <c r="F248" s="197">
        <f>IF(AND(D248=0,E248=0),"-",IF(D248=0,"n/a",E248/D248-1))</f>
        <v>13.36036036036036</v>
      </c>
    </row>
    <row r="249" spans="1:11" ht="15" customHeight="1" thickBot="1">
      <c r="B249" s="821" t="s">
        <v>495</v>
      </c>
      <c r="C249" s="822"/>
      <c r="D249" s="198">
        <f>SUM(D245:D248)</f>
        <v>52639</v>
      </c>
      <c r="E249" s="198">
        <f>SUM(E245:E248)</f>
        <v>54732</v>
      </c>
      <c r="F249" s="199">
        <f>(E249-D249)/D249</f>
        <v>3.9761393643496269E-2</v>
      </c>
    </row>
    <row r="250" spans="1:11">
      <c r="D250" s="200" t="e">
        <f>D249-#REF!</f>
        <v>#REF!</v>
      </c>
      <c r="E250" s="200" t="e">
        <f>E249-#REF!</f>
        <v>#REF!</v>
      </c>
    </row>
    <row r="251" spans="1:11">
      <c r="A251" s="185" t="s">
        <v>161</v>
      </c>
      <c r="B251" s="1007" t="s">
        <v>522</v>
      </c>
      <c r="C251" s="1007"/>
      <c r="D251" s="1007"/>
      <c r="E251" s="1007"/>
      <c r="F251" s="1007"/>
      <c r="G251" s="1007"/>
      <c r="H251" s="1007"/>
      <c r="I251" s="1007"/>
      <c r="J251" s="1007"/>
      <c r="K251" s="1007"/>
    </row>
    <row r="253" spans="1:11">
      <c r="B253" s="156" t="s">
        <v>523</v>
      </c>
    </row>
    <row r="255" spans="1:11">
      <c r="B255" s="1008" t="s">
        <v>524</v>
      </c>
      <c r="C255" s="1008"/>
      <c r="D255" s="1008"/>
      <c r="E255" s="1008"/>
      <c r="F255" s="1008"/>
      <c r="G255" s="1008"/>
      <c r="H255" s="1008"/>
      <c r="I255" s="1008"/>
      <c r="J255" s="358"/>
    </row>
    <row r="257" spans="1:10">
      <c r="B257" s="1008" t="s">
        <v>525</v>
      </c>
      <c r="C257" s="1008"/>
      <c r="D257" s="1008"/>
      <c r="E257" s="1008"/>
      <c r="F257" s="1008"/>
      <c r="G257" s="1008"/>
      <c r="H257" s="1008"/>
      <c r="I257" s="1008"/>
      <c r="J257" s="358"/>
    </row>
    <row r="259" spans="1:10" s="165" customFormat="1" ht="12.75">
      <c r="A259" s="557" t="s">
        <v>1004</v>
      </c>
      <c r="B259" s="554" t="s">
        <v>1035</v>
      </c>
      <c r="C259" s="555"/>
      <c r="D259" s="555"/>
      <c r="E259" s="555"/>
      <c r="F259" s="555"/>
      <c r="G259" s="555"/>
      <c r="H259" s="555"/>
      <c r="I259" s="555"/>
    </row>
    <row r="260" spans="1:10" s="165" customFormat="1" ht="12.75">
      <c r="A260" s="558" t="s">
        <v>1004</v>
      </c>
      <c r="B260" s="554" t="s">
        <v>1036</v>
      </c>
      <c r="C260" s="555"/>
      <c r="D260" s="555"/>
      <c r="E260" s="555"/>
      <c r="F260" s="555"/>
      <c r="G260" s="555"/>
      <c r="H260" s="555"/>
      <c r="I260" s="555"/>
    </row>
    <row r="263" spans="1:10" ht="12" thickBot="1">
      <c r="G263" s="201"/>
      <c r="H263" s="201" t="str">
        <f>F243</f>
        <v>Angaben in THUF</v>
      </c>
    </row>
    <row r="264" spans="1:10">
      <c r="B264" s="713" t="s">
        <v>129</v>
      </c>
      <c r="C264" s="714"/>
      <c r="D264" s="715"/>
      <c r="E264" s="715"/>
      <c r="F264" s="1012" t="e">
        <f>D244</f>
        <v>#REF!</v>
      </c>
      <c r="G264" s="1014" t="e">
        <f>E244</f>
        <v>#REF!</v>
      </c>
      <c r="H264" s="1016" t="s">
        <v>518</v>
      </c>
    </row>
    <row r="265" spans="1:10" ht="12" thickBot="1">
      <c r="B265" s="793"/>
      <c r="C265" s="794"/>
      <c r="D265" s="794"/>
      <c r="E265" s="794"/>
      <c r="F265" s="1013"/>
      <c r="G265" s="1015"/>
      <c r="H265" s="1017"/>
    </row>
    <row r="266" spans="1:10" ht="15" customHeight="1">
      <c r="B266" s="823" t="s">
        <v>526</v>
      </c>
      <c r="C266" s="1018"/>
      <c r="D266" s="1018"/>
      <c r="E266" s="824"/>
      <c r="F266" s="392" t="e">
        <f>Kieg.mell.HU!#REF!</f>
        <v>#REF!</v>
      </c>
      <c r="G266" s="392" t="e">
        <f>Kieg.mell.HU!#REF!</f>
        <v>#REF!</v>
      </c>
      <c r="H266" s="393" t="e">
        <f t="shared" ref="H266:H272" si="0">IF(AND(F266=0,G266=0),"-",IF(F266=0,"n/a",G266/F266-1))</f>
        <v>#REF!</v>
      </c>
    </row>
    <row r="267" spans="1:10" ht="15" customHeight="1">
      <c r="B267" s="733" t="s">
        <v>527</v>
      </c>
      <c r="C267" s="734"/>
      <c r="D267" s="734"/>
      <c r="E267" s="818"/>
      <c r="F267" s="392" t="e">
        <f>Kieg.mell.HU!#REF!</f>
        <v>#REF!</v>
      </c>
      <c r="G267" s="392" t="e">
        <f>Kieg.mell.HU!#REF!</f>
        <v>#REF!</v>
      </c>
      <c r="H267" s="394" t="e">
        <f t="shared" si="0"/>
        <v>#REF!</v>
      </c>
    </row>
    <row r="268" spans="1:10" ht="15" customHeight="1">
      <c r="B268" s="733" t="s">
        <v>528</v>
      </c>
      <c r="C268" s="734"/>
      <c r="D268" s="734"/>
      <c r="E268" s="818"/>
      <c r="F268" s="392" t="e">
        <f>Kieg.mell.HU!#REF!</f>
        <v>#REF!</v>
      </c>
      <c r="G268" s="392" t="e">
        <f>Kieg.mell.HU!#REF!</f>
        <v>#REF!</v>
      </c>
      <c r="H268" s="394" t="e">
        <f t="shared" si="0"/>
        <v>#REF!</v>
      </c>
    </row>
    <row r="269" spans="1:10" ht="15" customHeight="1">
      <c r="B269" s="733" t="s">
        <v>529</v>
      </c>
      <c r="C269" s="734"/>
      <c r="D269" s="734"/>
      <c r="E269" s="818"/>
      <c r="F269" s="392" t="e">
        <f>Kieg.mell.HU!#REF!</f>
        <v>#REF!</v>
      </c>
      <c r="G269" s="392" t="e">
        <f>Kieg.mell.HU!#REF!</f>
        <v>#REF!</v>
      </c>
      <c r="H269" s="394" t="e">
        <f t="shared" si="0"/>
        <v>#REF!</v>
      </c>
    </row>
    <row r="270" spans="1:10" ht="15" customHeight="1">
      <c r="B270" s="733" t="s">
        <v>530</v>
      </c>
      <c r="C270" s="734"/>
      <c r="D270" s="734"/>
      <c r="E270" s="818"/>
      <c r="F270" s="392" t="e">
        <f>Kieg.mell.HU!#REF!</f>
        <v>#REF!</v>
      </c>
      <c r="G270" s="392" t="e">
        <f>Kieg.mell.HU!#REF!</f>
        <v>#REF!</v>
      </c>
      <c r="H270" s="394" t="e">
        <f t="shared" si="0"/>
        <v>#REF!</v>
      </c>
    </row>
    <row r="271" spans="1:10" ht="15" customHeight="1" thickBot="1">
      <c r="B271" s="1009" t="s">
        <v>531</v>
      </c>
      <c r="C271" s="1010"/>
      <c r="D271" s="1010"/>
      <c r="E271" s="1011"/>
      <c r="F271" s="392" t="e">
        <f>Kieg.mell.HU!#REF!</f>
        <v>#REF!</v>
      </c>
      <c r="G271" s="392" t="e">
        <f>Kieg.mell.HU!#REF!</f>
        <v>#REF!</v>
      </c>
      <c r="H271" s="396" t="e">
        <f t="shared" si="0"/>
        <v>#REF!</v>
      </c>
    </row>
    <row r="272" spans="1:10" ht="15" customHeight="1" thickBot="1">
      <c r="B272" s="806" t="s">
        <v>532</v>
      </c>
      <c r="C272" s="807"/>
      <c r="D272" s="807"/>
      <c r="E272" s="808"/>
      <c r="F272" s="397" t="e">
        <f>SUM(F266:F271)</f>
        <v>#REF!</v>
      </c>
      <c r="G272" s="397" t="e">
        <f>SUM(G266:G271)</f>
        <v>#REF!</v>
      </c>
      <c r="H272" s="398" t="e">
        <f t="shared" si="0"/>
        <v>#REF!</v>
      </c>
    </row>
    <row r="274" spans="1:11">
      <c r="B274" s="882" t="s">
        <v>533</v>
      </c>
      <c r="C274" s="882"/>
      <c r="D274" s="882"/>
      <c r="E274" s="882"/>
      <c r="F274" s="882"/>
      <c r="G274" s="882"/>
      <c r="H274" s="882"/>
      <c r="I274" s="882"/>
      <c r="J274" s="882"/>
      <c r="K274" s="882"/>
    </row>
    <row r="275" spans="1:11">
      <c r="B275" s="202"/>
      <c r="C275" s="202"/>
      <c r="D275" s="202"/>
      <c r="E275" s="202"/>
      <c r="F275" s="202"/>
      <c r="G275" s="202"/>
      <c r="H275" s="202"/>
      <c r="I275" s="202"/>
      <c r="J275" s="202"/>
      <c r="K275" s="202"/>
    </row>
    <row r="277" spans="1:11">
      <c r="A277" s="185" t="s">
        <v>162</v>
      </c>
      <c r="B277" s="259" t="s">
        <v>451</v>
      </c>
    </row>
    <row r="279" spans="1:11">
      <c r="B279" s="156" t="s">
        <v>534</v>
      </c>
    </row>
    <row r="281" spans="1:11" ht="12" thickBot="1">
      <c r="G281" s="792" t="str">
        <f>+H263</f>
        <v>Angaben in THUF</v>
      </c>
      <c r="H281" s="792"/>
    </row>
    <row r="282" spans="1:11">
      <c r="B282" s="713" t="s">
        <v>129</v>
      </c>
      <c r="C282" s="714"/>
      <c r="D282" s="715"/>
      <c r="E282" s="715"/>
      <c r="F282" s="892" t="e">
        <f>D$244</f>
        <v>#REF!</v>
      </c>
      <c r="G282" s="892" t="e">
        <f>E$244</f>
        <v>#REF!</v>
      </c>
      <c r="H282" s="726" t="s">
        <v>518</v>
      </c>
    </row>
    <row r="283" spans="1:11" ht="12" thickBot="1">
      <c r="B283" s="793"/>
      <c r="C283" s="794"/>
      <c r="D283" s="794"/>
      <c r="E283" s="794"/>
      <c r="F283" s="893"/>
      <c r="G283" s="893"/>
      <c r="H283" s="727"/>
    </row>
    <row r="284" spans="1:11" ht="15" customHeight="1">
      <c r="B284" s="399" t="s">
        <v>535</v>
      </c>
      <c r="C284" s="400"/>
      <c r="D284" s="400"/>
      <c r="E284" s="401"/>
      <c r="F284" s="402">
        <f>Kieg.mell.HU!F188</f>
        <v>52492</v>
      </c>
      <c r="G284" s="402">
        <f>Kieg.mell.HU!G188</f>
        <v>52760</v>
      </c>
      <c r="H284" s="194">
        <f t="shared" ref="H284:H290" si="1">IF(AND(F284=0,G284=0),"-",IF(F284=0,"n/a",G284/F284-1))</f>
        <v>5.1055398917929651E-3</v>
      </c>
    </row>
    <row r="285" spans="1:11" ht="23.25" customHeight="1">
      <c r="B285" s="403" t="s">
        <v>536</v>
      </c>
      <c r="C285" s="404"/>
      <c r="D285" s="404"/>
      <c r="E285" s="405"/>
      <c r="F285" s="402">
        <f>Kieg.mell.HU!F189</f>
        <v>0</v>
      </c>
      <c r="G285" s="402">
        <f>Kieg.mell.HU!G189</f>
        <v>0</v>
      </c>
      <c r="H285" s="195" t="str">
        <f t="shared" si="1"/>
        <v>-</v>
      </c>
    </row>
    <row r="286" spans="1:11" ht="24" customHeight="1">
      <c r="B286" s="1019" t="s">
        <v>537</v>
      </c>
      <c r="C286" s="1020"/>
      <c r="D286" s="1020"/>
      <c r="E286" s="1021"/>
      <c r="F286" s="402">
        <f>Kieg.mell.HU!F190</f>
        <v>0</v>
      </c>
      <c r="G286" s="402">
        <f>Kieg.mell.HU!G190</f>
        <v>0</v>
      </c>
      <c r="H286" s="195" t="str">
        <f t="shared" si="1"/>
        <v>-</v>
      </c>
    </row>
    <row r="287" spans="1:11" ht="27.75" customHeight="1">
      <c r="B287" s="1019" t="s">
        <v>538</v>
      </c>
      <c r="C287" s="1020"/>
      <c r="D287" s="1020"/>
      <c r="E287" s="1021"/>
      <c r="F287" s="402">
        <f>Kieg.mell.HU!F191</f>
        <v>0</v>
      </c>
      <c r="G287" s="402">
        <f>Kieg.mell.HU!G191</f>
        <v>0</v>
      </c>
      <c r="H287" s="195" t="str">
        <f t="shared" si="1"/>
        <v>-</v>
      </c>
    </row>
    <row r="288" spans="1:11" ht="15" customHeight="1">
      <c r="B288" s="403" t="s">
        <v>539</v>
      </c>
      <c r="C288" s="404"/>
      <c r="D288" s="404"/>
      <c r="E288" s="405"/>
      <c r="F288" s="402">
        <f>Kieg.mell.HU!F192</f>
        <v>0</v>
      </c>
      <c r="G288" s="402">
        <f>Kieg.mell.HU!G192</f>
        <v>0</v>
      </c>
      <c r="H288" s="195" t="str">
        <f t="shared" si="1"/>
        <v>-</v>
      </c>
    </row>
    <row r="289" spans="1:11" ht="15" customHeight="1" thickBot="1">
      <c r="B289" s="406" t="s">
        <v>540</v>
      </c>
      <c r="C289" s="407"/>
      <c r="D289" s="407"/>
      <c r="E289" s="408"/>
      <c r="F289" s="402">
        <f>Kieg.mell.HU!F193</f>
        <v>36</v>
      </c>
      <c r="G289" s="402">
        <f>Kieg.mell.HU!G193</f>
        <v>378</v>
      </c>
      <c r="H289" s="197">
        <f t="shared" si="1"/>
        <v>9.5</v>
      </c>
    </row>
    <row r="290" spans="1:11" ht="15" customHeight="1" thickBot="1">
      <c r="B290" s="806" t="s">
        <v>541</v>
      </c>
      <c r="C290" s="807"/>
      <c r="D290" s="807"/>
      <c r="E290" s="808"/>
      <c r="F290" s="203">
        <f>SUM(F284:F289)</f>
        <v>52528</v>
      </c>
      <c r="G290" s="198">
        <f>SUM(G284:G289)</f>
        <v>53138</v>
      </c>
      <c r="H290" s="204">
        <f t="shared" si="1"/>
        <v>1.1612854096862524E-2</v>
      </c>
    </row>
    <row r="291" spans="1:11">
      <c r="F291" s="200">
        <f>D246-F290</f>
        <v>0</v>
      </c>
      <c r="G291" s="200">
        <f>E246-G290</f>
        <v>0</v>
      </c>
    </row>
    <row r="292" spans="1:11">
      <c r="B292" s="882" t="s">
        <v>533</v>
      </c>
      <c r="C292" s="882"/>
      <c r="D292" s="882"/>
      <c r="E292" s="882"/>
      <c r="F292" s="882"/>
      <c r="G292" s="882"/>
      <c r="H292" s="882"/>
      <c r="I292" s="882"/>
      <c r="J292" s="882"/>
      <c r="K292" s="882"/>
    </row>
    <row r="293" spans="1:11" s="165" customFormat="1">
      <c r="B293" s="205"/>
      <c r="C293" s="205"/>
      <c r="D293" s="205"/>
      <c r="E293" s="205"/>
      <c r="F293" s="200"/>
      <c r="G293" s="200"/>
      <c r="H293" s="205"/>
      <c r="I293" s="205"/>
      <c r="J293" s="205"/>
      <c r="K293" s="205"/>
    </row>
    <row r="295" spans="1:11" ht="15" customHeight="1">
      <c r="A295" s="207" t="s">
        <v>1003</v>
      </c>
      <c r="B295" s="884" t="s">
        <v>542</v>
      </c>
      <c r="C295" s="884"/>
      <c r="D295" s="884"/>
      <c r="E295" s="884"/>
      <c r="F295" s="884"/>
      <c r="G295" s="884"/>
      <c r="H295" s="884"/>
      <c r="I295" s="884"/>
      <c r="J295" s="884"/>
    </row>
    <row r="296" spans="1:11" s="165" customFormat="1" ht="15" customHeight="1">
      <c r="A296" s="208" t="s">
        <v>1003</v>
      </c>
      <c r="B296" s="240" t="s">
        <v>543</v>
      </c>
      <c r="C296" s="202"/>
      <c r="D296" s="202"/>
      <c r="E296" s="202"/>
      <c r="F296" s="202"/>
      <c r="G296" s="202"/>
      <c r="H296" s="202"/>
      <c r="I296" s="202"/>
      <c r="J296" s="202"/>
      <c r="K296" s="202"/>
    </row>
    <row r="297" spans="1:11" s="165" customFormat="1" ht="16.5" customHeight="1">
      <c r="B297" s="202" t="s">
        <v>544</v>
      </c>
      <c r="C297" s="202"/>
      <c r="D297" s="202"/>
      <c r="E297" s="202"/>
      <c r="F297" s="202"/>
      <c r="G297" s="202"/>
      <c r="H297" s="202"/>
      <c r="I297" s="202"/>
      <c r="J297" s="202"/>
      <c r="K297" s="202"/>
    </row>
    <row r="298" spans="1:11" s="165" customFormat="1" ht="12" thickBot="1">
      <c r="B298" s="202"/>
      <c r="C298" s="202"/>
      <c r="D298" s="202"/>
      <c r="E298" s="202"/>
      <c r="G298" s="202"/>
      <c r="H298" s="210" t="s">
        <v>127</v>
      </c>
      <c r="K298" s="202"/>
    </row>
    <row r="299" spans="1:11" s="165" customFormat="1">
      <c r="B299" s="885" t="s">
        <v>545</v>
      </c>
      <c r="C299" s="886"/>
      <c r="D299" s="887"/>
      <c r="E299" s="887"/>
      <c r="F299" s="885" t="s">
        <v>436</v>
      </c>
      <c r="G299" s="890" t="s">
        <v>546</v>
      </c>
      <c r="H299" s="892" t="e">
        <f>G282</f>
        <v>#REF!</v>
      </c>
      <c r="K299" s="202"/>
    </row>
    <row r="300" spans="1:11" s="165" customFormat="1" ht="12" customHeight="1" thickBot="1">
      <c r="B300" s="888"/>
      <c r="C300" s="889"/>
      <c r="D300" s="889"/>
      <c r="E300" s="889"/>
      <c r="F300" s="888"/>
      <c r="G300" s="891"/>
      <c r="H300" s="893"/>
      <c r="K300" s="202"/>
    </row>
    <row r="301" spans="1:11" s="165" customFormat="1" ht="15" customHeight="1">
      <c r="B301" s="775" t="e">
        <f>Kieg.mell.HU!#REF!</f>
        <v>#REF!</v>
      </c>
      <c r="C301" s="776"/>
      <c r="D301" s="776"/>
      <c r="E301" s="777"/>
      <c r="F301" s="457"/>
      <c r="G301" s="457"/>
      <c r="H301" s="411" t="e">
        <f>Kieg.mell.HU!#REF!</f>
        <v>#REF!</v>
      </c>
      <c r="K301" s="202"/>
    </row>
    <row r="302" spans="1:11" s="165" customFormat="1" ht="15" customHeight="1">
      <c r="B302" s="775" t="e">
        <f>Kieg.mell.HU!#REF!</f>
        <v>#REF!</v>
      </c>
      <c r="C302" s="776"/>
      <c r="D302" s="776"/>
      <c r="E302" s="777"/>
      <c r="F302" s="412"/>
      <c r="G302" s="412"/>
      <c r="H302" s="411" t="e">
        <f>Kieg.mell.HU!#REF!</f>
        <v>#REF!</v>
      </c>
      <c r="K302" s="202"/>
    </row>
    <row r="303" spans="1:11" s="165" customFormat="1" ht="15" customHeight="1">
      <c r="B303" s="775" t="e">
        <f>Kieg.mell.HU!#REF!</f>
        <v>#REF!</v>
      </c>
      <c r="C303" s="776"/>
      <c r="D303" s="776"/>
      <c r="E303" s="777"/>
      <c r="F303" s="412"/>
      <c r="G303" s="412"/>
      <c r="H303" s="411" t="e">
        <f>Kieg.mell.HU!#REF!</f>
        <v>#REF!</v>
      </c>
      <c r="K303" s="202"/>
    </row>
    <row r="304" spans="1:11" s="165" customFormat="1" ht="15" customHeight="1">
      <c r="B304" s="775" t="e">
        <f>Kieg.mell.HU!#REF!</f>
        <v>#REF!</v>
      </c>
      <c r="C304" s="776"/>
      <c r="D304" s="776"/>
      <c r="E304" s="777"/>
      <c r="F304" s="412"/>
      <c r="G304" s="412"/>
      <c r="H304" s="411" t="e">
        <f>Kieg.mell.HU!#REF!</f>
        <v>#REF!</v>
      </c>
      <c r="K304" s="202"/>
    </row>
    <row r="305" spans="1:11" s="165" customFormat="1" ht="15" customHeight="1" thickBot="1">
      <c r="B305" s="775" t="e">
        <f>Kieg.mell.HU!#REF!</f>
        <v>#REF!</v>
      </c>
      <c r="C305" s="776"/>
      <c r="D305" s="776"/>
      <c r="E305" s="777"/>
      <c r="F305" s="412"/>
      <c r="G305" s="412"/>
      <c r="H305" s="411" t="e">
        <f>Kieg.mell.HU!#REF!</f>
        <v>#REF!</v>
      </c>
      <c r="K305" s="202"/>
    </row>
    <row r="306" spans="1:11" s="165" customFormat="1" ht="15" customHeight="1" thickBot="1">
      <c r="B306" s="879" t="s">
        <v>541</v>
      </c>
      <c r="C306" s="880"/>
      <c r="D306" s="880"/>
      <c r="E306" s="881"/>
      <c r="F306" s="369"/>
      <c r="G306" s="369"/>
      <c r="H306" s="413" t="e">
        <f>SUM(H301:H305)</f>
        <v>#REF!</v>
      </c>
      <c r="K306" s="202"/>
    </row>
    <row r="307" spans="1:11" s="165" customFormat="1">
      <c r="B307" s="202"/>
      <c r="C307" s="202"/>
      <c r="D307" s="202"/>
      <c r="E307" s="202"/>
      <c r="F307" s="202"/>
      <c r="G307" s="202"/>
      <c r="H307" s="202"/>
      <c r="I307" s="202"/>
      <c r="J307" s="202"/>
      <c r="K307" s="202"/>
    </row>
    <row r="308" spans="1:11" s="165" customFormat="1" ht="12">
      <c r="B308" s="211"/>
      <c r="C308" s="211"/>
      <c r="D308" s="211"/>
      <c r="E308" s="211"/>
      <c r="F308" s="211"/>
      <c r="G308" s="211"/>
      <c r="H308" s="211"/>
      <c r="I308" s="211"/>
      <c r="J308" s="211"/>
      <c r="K308" s="211"/>
    </row>
    <row r="309" spans="1:11" s="165" customFormat="1">
      <c r="B309" s="882" t="s">
        <v>533</v>
      </c>
      <c r="C309" s="882"/>
      <c r="D309" s="882"/>
      <c r="E309" s="882"/>
      <c r="F309" s="882"/>
      <c r="G309" s="882"/>
      <c r="H309" s="882"/>
      <c r="I309" s="882"/>
      <c r="J309" s="882"/>
      <c r="K309" s="882"/>
    </row>
    <row r="310" spans="1:11">
      <c r="I310" s="200"/>
    </row>
    <row r="311" spans="1:11" s="165" customFormat="1">
      <c r="B311" s="206"/>
    </row>
    <row r="313" spans="1:11" s="165" customFormat="1" ht="12.75">
      <c r="A313" s="558" t="s">
        <v>253</v>
      </c>
      <c r="B313" s="554" t="s">
        <v>1037</v>
      </c>
    </row>
    <row r="314" spans="1:11" s="165" customFormat="1" ht="12.75">
      <c r="A314" s="558" t="s">
        <v>253</v>
      </c>
      <c r="B314" s="554" t="s">
        <v>1038</v>
      </c>
    </row>
    <row r="316" spans="1:11" ht="12" thickBot="1">
      <c r="G316" s="201"/>
      <c r="H316" s="210" t="s">
        <v>127</v>
      </c>
    </row>
    <row r="317" spans="1:11">
      <c r="B317" s="713" t="s">
        <v>129</v>
      </c>
      <c r="C317" s="714"/>
      <c r="D317" s="715"/>
      <c r="E317" s="715"/>
      <c r="F317" s="892" t="e">
        <f>F219</f>
        <v>#REF!</v>
      </c>
      <c r="G317" s="892" t="e">
        <f>G219</f>
        <v>#REF!</v>
      </c>
      <c r="H317" s="726" t="s">
        <v>518</v>
      </c>
    </row>
    <row r="318" spans="1:11" ht="12" customHeight="1" thickBot="1">
      <c r="B318" s="793"/>
      <c r="C318" s="794"/>
      <c r="D318" s="794"/>
      <c r="E318" s="794"/>
      <c r="F318" s="893"/>
      <c r="G318" s="893"/>
      <c r="H318" s="727"/>
    </row>
    <row r="319" spans="1:11" ht="15" customHeight="1">
      <c r="B319" s="797"/>
      <c r="C319" s="798"/>
      <c r="D319" s="798"/>
      <c r="E319" s="799"/>
      <c r="F319" s="414">
        <f>Kieg.mell.HU!F204</f>
        <v>52492</v>
      </c>
      <c r="G319" s="414">
        <f>Kieg.mell.HU!G204</f>
        <v>52760</v>
      </c>
      <c r="H319" s="194">
        <f t="shared" ref="H319:H329" si="2">IF(AND(F319=0,G319=0),"-",IF(F319=0,"n/a",G319/F319-1))</f>
        <v>5.1055398917929651E-3</v>
      </c>
    </row>
    <row r="320" spans="1:11" ht="15" customHeight="1">
      <c r="B320" s="789"/>
      <c r="C320" s="790"/>
      <c r="D320" s="790"/>
      <c r="E320" s="791"/>
      <c r="F320" s="414">
        <f>Kieg.mell.HU!F205</f>
        <v>0</v>
      </c>
      <c r="G320" s="414">
        <f>Kieg.mell.HU!G205</f>
        <v>0</v>
      </c>
      <c r="H320" s="212" t="str">
        <f t="shared" si="2"/>
        <v>-</v>
      </c>
    </row>
    <row r="321" spans="1:8" ht="15" customHeight="1">
      <c r="B321" s="789"/>
      <c r="C321" s="790"/>
      <c r="D321" s="790"/>
      <c r="E321" s="791"/>
      <c r="F321" s="414" t="e">
        <f>Kieg.mell.HU!#REF!</f>
        <v>#REF!</v>
      </c>
      <c r="G321" s="414" t="e">
        <f>Kieg.mell.HU!#REF!</f>
        <v>#REF!</v>
      </c>
      <c r="H321" s="212" t="e">
        <f t="shared" si="2"/>
        <v>#REF!</v>
      </c>
    </row>
    <row r="322" spans="1:8" ht="15" customHeight="1">
      <c r="B322" s="789"/>
      <c r="C322" s="790"/>
      <c r="D322" s="790"/>
      <c r="E322" s="791"/>
      <c r="F322" s="414" t="e">
        <f>Kieg.mell.HU!#REF!</f>
        <v>#REF!</v>
      </c>
      <c r="G322" s="414" t="e">
        <f>Kieg.mell.HU!#REF!</f>
        <v>#REF!</v>
      </c>
      <c r="H322" s="212" t="e">
        <f t="shared" si="2"/>
        <v>#REF!</v>
      </c>
    </row>
    <row r="323" spans="1:8" s="165" customFormat="1" ht="15" customHeight="1">
      <c r="B323" s="789"/>
      <c r="C323" s="790"/>
      <c r="D323" s="790"/>
      <c r="E323" s="791"/>
      <c r="F323" s="414" t="e">
        <f>Kieg.mell.HU!#REF!</f>
        <v>#REF!</v>
      </c>
      <c r="G323" s="414" t="e">
        <f>Kieg.mell.HU!#REF!</f>
        <v>#REF!</v>
      </c>
      <c r="H323" s="212" t="e">
        <f t="shared" si="2"/>
        <v>#REF!</v>
      </c>
    </row>
    <row r="324" spans="1:8" ht="15" customHeight="1">
      <c r="B324" s="789"/>
      <c r="C324" s="790"/>
      <c r="D324" s="790"/>
      <c r="E324" s="791"/>
      <c r="F324" s="414" t="e">
        <f>Kieg.mell.HU!#REF!</f>
        <v>#REF!</v>
      </c>
      <c r="G324" s="414" t="e">
        <f>Kieg.mell.HU!#REF!</f>
        <v>#REF!</v>
      </c>
      <c r="H324" s="212" t="e">
        <f t="shared" si="2"/>
        <v>#REF!</v>
      </c>
    </row>
    <row r="325" spans="1:8" ht="15" customHeight="1">
      <c r="B325" s="789"/>
      <c r="C325" s="790"/>
      <c r="D325" s="790"/>
      <c r="E325" s="791"/>
      <c r="F325" s="414" t="e">
        <f>Kieg.mell.HU!#REF!</f>
        <v>#REF!</v>
      </c>
      <c r="G325" s="414" t="e">
        <f>Kieg.mell.HU!#REF!</f>
        <v>#REF!</v>
      </c>
      <c r="H325" s="212" t="e">
        <f t="shared" si="2"/>
        <v>#REF!</v>
      </c>
    </row>
    <row r="326" spans="1:8" ht="15" customHeight="1">
      <c r="B326" s="789"/>
      <c r="C326" s="790"/>
      <c r="D326" s="790"/>
      <c r="E326" s="791"/>
      <c r="F326" s="414" t="e">
        <f>Kieg.mell.HU!#REF!</f>
        <v>#REF!</v>
      </c>
      <c r="G326" s="414" t="e">
        <f>Kieg.mell.HU!#REF!</f>
        <v>#REF!</v>
      </c>
      <c r="H326" s="195" t="e">
        <f t="shared" si="2"/>
        <v>#REF!</v>
      </c>
    </row>
    <row r="327" spans="1:8" ht="15" customHeight="1">
      <c r="B327" s="789"/>
      <c r="C327" s="790"/>
      <c r="D327" s="790"/>
      <c r="E327" s="791"/>
      <c r="F327" s="414" t="e">
        <f>Kieg.mell.HU!#REF!</f>
        <v>#REF!</v>
      </c>
      <c r="G327" s="414" t="e">
        <f>Kieg.mell.HU!#REF!</f>
        <v>#REF!</v>
      </c>
      <c r="H327" s="195" t="e">
        <f t="shared" si="2"/>
        <v>#REF!</v>
      </c>
    </row>
    <row r="328" spans="1:8" ht="15" customHeight="1" thickBot="1">
      <c r="B328" s="789"/>
      <c r="C328" s="790"/>
      <c r="D328" s="790"/>
      <c r="E328" s="791"/>
      <c r="F328" s="414">
        <f>Kieg.mell.HU!F206</f>
        <v>0</v>
      </c>
      <c r="G328" s="414">
        <f>Kieg.mell.HU!G206</f>
        <v>0</v>
      </c>
      <c r="H328" s="195" t="str">
        <f t="shared" si="2"/>
        <v>-</v>
      </c>
    </row>
    <row r="329" spans="1:8" ht="15" customHeight="1" thickBot="1">
      <c r="B329" s="1030" t="s">
        <v>1006</v>
      </c>
      <c r="C329" s="1031"/>
      <c r="D329" s="1031"/>
      <c r="E329" s="1032"/>
      <c r="F329" s="203" t="e">
        <f>SUM(F319:F328)</f>
        <v>#REF!</v>
      </c>
      <c r="G329" s="415" t="e">
        <f>SUM(G319:G328)</f>
        <v>#REF!</v>
      </c>
      <c r="H329" s="204" t="e">
        <f t="shared" si="2"/>
        <v>#REF!</v>
      </c>
    </row>
    <row r="330" spans="1:8">
      <c r="F330" s="200"/>
      <c r="G330" s="200"/>
    </row>
    <row r="331" spans="1:8">
      <c r="F331" s="200"/>
      <c r="G331" s="200"/>
    </row>
    <row r="332" spans="1:8">
      <c r="A332" s="156" t="s">
        <v>165</v>
      </c>
      <c r="B332" s="156" t="s">
        <v>520</v>
      </c>
    </row>
    <row r="334" spans="1:8">
      <c r="B334" s="156" t="s">
        <v>547</v>
      </c>
    </row>
    <row r="336" spans="1:8" s="165" customFormat="1">
      <c r="B336" s="213" t="s">
        <v>548</v>
      </c>
      <c r="C336" s="202"/>
      <c r="D336" s="202"/>
      <c r="E336" s="202"/>
      <c r="F336" s="202"/>
      <c r="G336" s="202"/>
      <c r="H336" s="202"/>
    </row>
    <row r="337" spans="1:11" s="165" customFormat="1">
      <c r="B337" s="202"/>
      <c r="C337" s="202"/>
      <c r="D337" s="202"/>
      <c r="E337" s="202"/>
      <c r="F337" s="202"/>
      <c r="G337" s="202"/>
      <c r="H337" s="202"/>
    </row>
    <row r="338" spans="1:11" s="165" customFormat="1" ht="12" thickBot="1">
      <c r="B338" s="202"/>
      <c r="C338" s="202"/>
      <c r="D338" s="202"/>
      <c r="E338" s="202"/>
      <c r="F338" s="202"/>
      <c r="G338" s="214"/>
      <c r="H338" s="202" t="s">
        <v>127</v>
      </c>
    </row>
    <row r="339" spans="1:11" s="165" customFormat="1">
      <c r="B339" s="885" t="s">
        <v>129</v>
      </c>
      <c r="C339" s="886"/>
      <c r="D339" s="887"/>
      <c r="E339" s="887"/>
      <c r="F339" s="892" t="e">
        <f>F219</f>
        <v>#REF!</v>
      </c>
      <c r="G339" s="892" t="e">
        <f>G219</f>
        <v>#REF!</v>
      </c>
      <c r="H339" s="1022" t="s">
        <v>518</v>
      </c>
    </row>
    <row r="340" spans="1:11" s="165" customFormat="1" ht="12" customHeight="1" thickBot="1">
      <c r="B340" s="1033"/>
      <c r="C340" s="1034"/>
      <c r="D340" s="1034"/>
      <c r="E340" s="1034"/>
      <c r="F340" s="893"/>
      <c r="G340" s="893"/>
      <c r="H340" s="1023"/>
    </row>
    <row r="341" spans="1:11" s="165" customFormat="1" ht="15" customHeight="1">
      <c r="B341" s="1024" t="s">
        <v>549</v>
      </c>
      <c r="C341" s="1025"/>
      <c r="D341" s="1025"/>
      <c r="E341" s="1026"/>
      <c r="F341" s="458" t="e">
        <f>Kieg.mell.HU!#REF!</f>
        <v>#REF!</v>
      </c>
      <c r="G341" s="411" t="e">
        <f>Kieg.mell.HU!#REF!</f>
        <v>#REF!</v>
      </c>
      <c r="H341" s="212" t="e">
        <f t="shared" ref="H341:H346" si="3">IF(AND(F341=0,G341=0),"-",IF(F341=0,"n/a",G341/F341-1))</f>
        <v>#REF!</v>
      </c>
    </row>
    <row r="342" spans="1:11" s="165" customFormat="1" ht="15" customHeight="1">
      <c r="B342" s="416" t="s">
        <v>550</v>
      </c>
      <c r="C342" s="417"/>
      <c r="D342" s="417"/>
      <c r="E342" s="418"/>
      <c r="F342" s="458" t="e">
        <f>Kieg.mell.HU!#REF!</f>
        <v>#REF!</v>
      </c>
      <c r="G342" s="411" t="e">
        <f>Kieg.mell.HU!#REF!</f>
        <v>#REF!</v>
      </c>
      <c r="H342" s="212" t="e">
        <f t="shared" si="3"/>
        <v>#REF!</v>
      </c>
    </row>
    <row r="343" spans="1:11" s="165" customFormat="1" ht="15" customHeight="1">
      <c r="B343" s="1027" t="s">
        <v>551</v>
      </c>
      <c r="C343" s="1028"/>
      <c r="D343" s="1028"/>
      <c r="E343" s="1029"/>
      <c r="F343" s="458" t="e">
        <f>Kieg.mell.HU!#REF!</f>
        <v>#REF!</v>
      </c>
      <c r="G343" s="411" t="e">
        <f>Kieg.mell.HU!#REF!</f>
        <v>#REF!</v>
      </c>
      <c r="H343" s="517" t="e">
        <f t="shared" si="3"/>
        <v>#REF!</v>
      </c>
    </row>
    <row r="344" spans="1:11" s="165" customFormat="1" ht="15" customHeight="1">
      <c r="B344" s="416" t="s">
        <v>552</v>
      </c>
      <c r="C344" s="417"/>
      <c r="D344" s="417"/>
      <c r="E344" s="418"/>
      <c r="F344" s="458" t="e">
        <f>Kieg.mell.HU!#REF!</f>
        <v>#REF!</v>
      </c>
      <c r="G344" s="411" t="e">
        <f>Kieg.mell.HU!#REF!</f>
        <v>#REF!</v>
      </c>
      <c r="H344" s="195" t="e">
        <f t="shared" si="3"/>
        <v>#REF!</v>
      </c>
    </row>
    <row r="345" spans="1:11" s="165" customFormat="1" ht="15" customHeight="1" thickBot="1">
      <c r="B345" s="419" t="s">
        <v>553</v>
      </c>
      <c r="C345" s="420"/>
      <c r="D345" s="420"/>
      <c r="E345" s="421"/>
      <c r="F345" s="458" t="e">
        <f>Kieg.mell.HU!#REF!</f>
        <v>#REF!</v>
      </c>
      <c r="G345" s="411" t="e">
        <f>Kieg.mell.HU!#REF!</f>
        <v>#REF!</v>
      </c>
      <c r="H345" s="517" t="e">
        <f t="shared" si="3"/>
        <v>#REF!</v>
      </c>
    </row>
    <row r="346" spans="1:11" s="165" customFormat="1" ht="15" customHeight="1" thickBot="1">
      <c r="B346" s="879" t="s">
        <v>554</v>
      </c>
      <c r="C346" s="880"/>
      <c r="D346" s="880"/>
      <c r="E346" s="881"/>
      <c r="F346" s="422" t="e">
        <f>SUM(F341:F345)</f>
        <v>#REF!</v>
      </c>
      <c r="G346" s="413" t="e">
        <f>SUM(G341:G345)</f>
        <v>#REF!</v>
      </c>
      <c r="H346" s="516" t="e">
        <f t="shared" si="3"/>
        <v>#REF!</v>
      </c>
    </row>
    <row r="348" spans="1:11">
      <c r="B348" s="882" t="s">
        <v>533</v>
      </c>
      <c r="C348" s="882"/>
      <c r="D348" s="882"/>
      <c r="E348" s="882"/>
      <c r="F348" s="882"/>
      <c r="G348" s="882"/>
      <c r="H348" s="882"/>
      <c r="I348" s="882"/>
      <c r="J348" s="882"/>
      <c r="K348" s="882"/>
    </row>
    <row r="351" spans="1:11">
      <c r="A351" s="156" t="s">
        <v>167</v>
      </c>
      <c r="B351" s="156" t="s">
        <v>521</v>
      </c>
    </row>
    <row r="353" spans="1:11" s="165" customFormat="1" ht="12.75">
      <c r="A353" s="558" t="s">
        <v>167</v>
      </c>
      <c r="B353" s="554" t="s">
        <v>1039</v>
      </c>
    </row>
    <row r="354" spans="1:11" s="165" customFormat="1" ht="12.75">
      <c r="A354" s="558" t="s">
        <v>167</v>
      </c>
      <c r="B354" s="554" t="s">
        <v>1040</v>
      </c>
    </row>
    <row r="357" spans="1:11" ht="12" thickBot="1">
      <c r="B357" s="165"/>
      <c r="C357" s="165"/>
      <c r="D357" s="165"/>
      <c r="E357" s="165"/>
      <c r="F357" s="165"/>
      <c r="G357" s="215"/>
      <c r="H357" s="792" t="str">
        <f>H316</f>
        <v>Angaben in THUF</v>
      </c>
      <c r="I357" s="792"/>
    </row>
    <row r="358" spans="1:11">
      <c r="B358" s="670" t="s">
        <v>129</v>
      </c>
      <c r="C358" s="671"/>
      <c r="D358" s="672"/>
      <c r="E358" s="672"/>
      <c r="F358" s="892" t="e">
        <f>F317</f>
        <v>#REF!</v>
      </c>
      <c r="G358" s="892" t="e">
        <f>G317</f>
        <v>#REF!</v>
      </c>
      <c r="H358" s="668" t="s">
        <v>555</v>
      </c>
      <c r="I358" s="668" t="s">
        <v>518</v>
      </c>
      <c r="J358" s="216"/>
    </row>
    <row r="359" spans="1:11" ht="12.75" thickBot="1">
      <c r="B359" s="673"/>
      <c r="C359" s="674"/>
      <c r="D359" s="674"/>
      <c r="E359" s="674"/>
      <c r="F359" s="893"/>
      <c r="G359" s="893"/>
      <c r="H359" s="675"/>
      <c r="I359" s="675"/>
      <c r="J359" s="217"/>
    </row>
    <row r="360" spans="1:11" ht="15" customHeight="1">
      <c r="B360" s="685" t="s">
        <v>556</v>
      </c>
      <c r="C360" s="686"/>
      <c r="D360" s="686"/>
      <c r="E360" s="687"/>
      <c r="F360" s="402">
        <f>Kieg.mell.HU!F220</f>
        <v>0</v>
      </c>
      <c r="G360" s="402">
        <f>Kieg.mell.HU!G220</f>
        <v>0</v>
      </c>
      <c r="H360" s="424" t="s">
        <v>149</v>
      </c>
      <c r="I360" s="218" t="str">
        <f>IF(AND(F360=0,G360=0),"-",IF(F360=0,"n/a",G360/F360-1))</f>
        <v>-</v>
      </c>
      <c r="J360" s="219"/>
    </row>
    <row r="361" spans="1:11" ht="15" customHeight="1">
      <c r="B361" s="748" t="s">
        <v>557</v>
      </c>
      <c r="C361" s="749"/>
      <c r="D361" s="749"/>
      <c r="E361" s="750"/>
      <c r="F361" s="402">
        <f>Kieg.mell.HU!F221</f>
        <v>111</v>
      </c>
      <c r="G361" s="402">
        <f>Kieg.mell.HU!G221</f>
        <v>1594</v>
      </c>
      <c r="H361" s="425" t="s">
        <v>149</v>
      </c>
      <c r="I361" s="220">
        <f>IF(AND(F361=0,G361=0),"-",IF(F361=0,"n/a",G361/F361-1))</f>
        <v>13.36036036036036</v>
      </c>
      <c r="J361" s="219"/>
    </row>
    <row r="362" spans="1:11" ht="15" customHeight="1" thickBot="1">
      <c r="B362" s="748" t="s">
        <v>558</v>
      </c>
      <c r="C362" s="749"/>
      <c r="D362" s="749"/>
      <c r="E362" s="750"/>
      <c r="F362" s="402">
        <f>Kieg.mell.HU!F222</f>
        <v>0</v>
      </c>
      <c r="G362" s="402">
        <f>Kieg.mell.HU!G222</f>
        <v>0</v>
      </c>
      <c r="H362" s="426"/>
      <c r="I362" s="427" t="str">
        <f>IF(AND(F362=0,G362=0),"-",IF(F362=0,"n/a",G362/F362-1))</f>
        <v>-</v>
      </c>
      <c r="J362" s="219"/>
    </row>
    <row r="363" spans="1:11" ht="15" customHeight="1" thickBot="1">
      <c r="B363" s="682" t="s">
        <v>559</v>
      </c>
      <c r="C363" s="683"/>
      <c r="D363" s="683"/>
      <c r="E363" s="684"/>
      <c r="F363" s="221">
        <f>SUM(F360:F361)</f>
        <v>111</v>
      </c>
      <c r="G363" s="222">
        <f>SUM(G360:G362)</f>
        <v>1594</v>
      </c>
      <c r="H363" s="223"/>
      <c r="I363" s="204">
        <f>IF(AND(F363=0,G363=0),"-",IF(F363=0,"n/a",G363/F363-1))</f>
        <v>13.36036036036036</v>
      </c>
      <c r="J363" s="224"/>
    </row>
    <row r="364" spans="1:11">
      <c r="F364" s="200" t="e">
        <f>F363-#REF!</f>
        <v>#REF!</v>
      </c>
      <c r="G364" s="200" t="e">
        <f>G363-#REF!</f>
        <v>#REF!</v>
      </c>
    </row>
    <row r="365" spans="1:11">
      <c r="B365" s="882" t="s">
        <v>533</v>
      </c>
      <c r="C365" s="882"/>
      <c r="D365" s="882"/>
      <c r="E365" s="882"/>
      <c r="F365" s="882"/>
      <c r="G365" s="882"/>
      <c r="H365" s="882"/>
      <c r="I365" s="882"/>
      <c r="J365" s="882"/>
      <c r="K365" s="882"/>
    </row>
    <row r="367" spans="1:11">
      <c r="F367" s="200">
        <f>F363-D248</f>
        <v>0</v>
      </c>
      <c r="G367" s="200">
        <f>G363-E248</f>
        <v>0</v>
      </c>
    </row>
    <row r="368" spans="1:11" ht="13.5" thickBot="1">
      <c r="A368" s="189" t="s">
        <v>11</v>
      </c>
      <c r="B368" s="786" t="s">
        <v>560</v>
      </c>
      <c r="C368" s="786"/>
      <c r="D368" s="786"/>
      <c r="E368" s="786"/>
      <c r="F368" s="786"/>
      <c r="G368" s="786"/>
      <c r="H368" s="786"/>
      <c r="I368" s="786"/>
      <c r="J368" s="786"/>
      <c r="K368" s="786"/>
    </row>
    <row r="370" spans="2:8" s="165" customFormat="1">
      <c r="B370" s="165" t="s">
        <v>1041</v>
      </c>
    </row>
    <row r="371" spans="2:8" s="165" customFormat="1"/>
    <row r="372" spans="2:8" s="165" customFormat="1">
      <c r="B372" s="455" t="s">
        <v>1042</v>
      </c>
    </row>
    <row r="374" spans="2:8" ht="12" thickBot="1">
      <c r="B374" s="165"/>
      <c r="C374" s="165"/>
      <c r="D374" s="165"/>
      <c r="E374" s="165"/>
      <c r="F374" s="165"/>
      <c r="G374" s="215"/>
      <c r="H374" s="215" t="str">
        <f>H357</f>
        <v>Angaben in THUF</v>
      </c>
    </row>
    <row r="375" spans="2:8">
      <c r="B375" s="670" t="s">
        <v>129</v>
      </c>
      <c r="C375" s="671"/>
      <c r="D375" s="672"/>
      <c r="E375" s="672"/>
      <c r="F375" s="892" t="e">
        <f>F358</f>
        <v>#REF!</v>
      </c>
      <c r="G375" s="892" t="e">
        <f>G358</f>
        <v>#REF!</v>
      </c>
      <c r="H375" s="668" t="s">
        <v>518</v>
      </c>
    </row>
    <row r="376" spans="2:8" ht="12" customHeight="1" thickBot="1">
      <c r="B376" s="673"/>
      <c r="C376" s="674"/>
      <c r="D376" s="674"/>
      <c r="E376" s="674"/>
      <c r="F376" s="893"/>
      <c r="G376" s="893"/>
      <c r="H376" s="675"/>
    </row>
    <row r="377" spans="2:8" ht="15" customHeight="1">
      <c r="B377" s="780" t="s">
        <v>561</v>
      </c>
      <c r="C377" s="781"/>
      <c r="D377" s="781"/>
      <c r="E377" s="782"/>
      <c r="F377" s="428">
        <f>Kieg.mell.HU!F236</f>
        <v>6813</v>
      </c>
      <c r="G377" s="428">
        <f>Kieg.mell.HU!G236</f>
        <v>6608</v>
      </c>
      <c r="H377" s="429">
        <f>IF(AND(F377=0,G377=0),"-",IF(F377=0,"n/a",G377/F377-1))</f>
        <v>-3.0089534713048538E-2</v>
      </c>
    </row>
    <row r="378" spans="2:8" ht="15" customHeight="1">
      <c r="B378" s="659" t="s">
        <v>562</v>
      </c>
      <c r="C378" s="660"/>
      <c r="D378" s="660"/>
      <c r="E378" s="661"/>
      <c r="F378" s="428">
        <f>Kieg.mell.HU!F237</f>
        <v>0</v>
      </c>
      <c r="G378" s="428">
        <f>Kieg.mell.HU!G237</f>
        <v>0</v>
      </c>
      <c r="H378" s="430" t="str">
        <f t="shared" ref="H378:H385" si="4">IF(AND(F378=0,G378=0),"-",IF(F378=0,"n/a",G378/F378-1))</f>
        <v>-</v>
      </c>
    </row>
    <row r="379" spans="2:8" ht="15" customHeight="1">
      <c r="B379" s="662"/>
      <c r="C379" s="663"/>
      <c r="D379" s="663"/>
      <c r="E379" s="664"/>
      <c r="F379" s="428">
        <f>Kieg.mell.HU!F238</f>
        <v>0</v>
      </c>
      <c r="G379" s="428">
        <f>Kieg.mell.HU!G238</f>
        <v>0</v>
      </c>
      <c r="H379" s="430" t="str">
        <f t="shared" si="4"/>
        <v>-</v>
      </c>
    </row>
    <row r="380" spans="2:8" ht="15" customHeight="1">
      <c r="B380" s="780" t="s">
        <v>563</v>
      </c>
      <c r="C380" s="781"/>
      <c r="D380" s="781"/>
      <c r="E380" s="782"/>
      <c r="F380" s="428">
        <f>Kieg.mell.HU!F239</f>
        <v>56</v>
      </c>
      <c r="G380" s="428">
        <f>Kieg.mell.HU!G239</f>
        <v>42</v>
      </c>
      <c r="H380" s="430">
        <f t="shared" si="4"/>
        <v>-0.25</v>
      </c>
    </row>
    <row r="381" spans="2:8" ht="15" customHeight="1">
      <c r="B381" s="659" t="s">
        <v>562</v>
      </c>
      <c r="C381" s="660"/>
      <c r="D381" s="660"/>
      <c r="E381" s="661"/>
      <c r="F381" s="428">
        <f>Kieg.mell.HU!F240</f>
        <v>0</v>
      </c>
      <c r="G381" s="428">
        <f>Kieg.mell.HU!G240</f>
        <v>0</v>
      </c>
      <c r="H381" s="430" t="str">
        <f t="shared" si="4"/>
        <v>-</v>
      </c>
    </row>
    <row r="382" spans="2:8" ht="15" customHeight="1">
      <c r="B382" s="662"/>
      <c r="C382" s="663"/>
      <c r="D382" s="663"/>
      <c r="E382" s="664"/>
      <c r="F382" s="428">
        <f>Kieg.mell.HU!F241</f>
        <v>0</v>
      </c>
      <c r="G382" s="428">
        <f>Kieg.mell.HU!G241</f>
        <v>0</v>
      </c>
      <c r="H382" s="430" t="str">
        <f t="shared" si="4"/>
        <v>-</v>
      </c>
    </row>
    <row r="383" spans="2:8" ht="15" customHeight="1">
      <c r="B383" s="780" t="s">
        <v>564</v>
      </c>
      <c r="C383" s="781"/>
      <c r="D383" s="781"/>
      <c r="E383" s="782"/>
      <c r="F383" s="428">
        <f>Kieg.mell.HU!F242</f>
        <v>0</v>
      </c>
      <c r="G383" s="428">
        <f>Kieg.mell.HU!G242</f>
        <v>0</v>
      </c>
      <c r="H383" s="430" t="str">
        <f t="shared" si="4"/>
        <v>-</v>
      </c>
    </row>
    <row r="384" spans="2:8" ht="15" customHeight="1">
      <c r="B384" s="659" t="s">
        <v>562</v>
      </c>
      <c r="C384" s="660"/>
      <c r="D384" s="660"/>
      <c r="E384" s="661"/>
      <c r="F384" s="428">
        <f>Kieg.mell.HU!F243</f>
        <v>0</v>
      </c>
      <c r="G384" s="428">
        <f>Kieg.mell.HU!G243</f>
        <v>0</v>
      </c>
      <c r="H384" s="430" t="str">
        <f t="shared" si="4"/>
        <v>-</v>
      </c>
    </row>
    <row r="385" spans="1:11" ht="15" customHeight="1" thickBot="1">
      <c r="B385" s="662"/>
      <c r="C385" s="663"/>
      <c r="D385" s="663"/>
      <c r="E385" s="664"/>
      <c r="F385" s="428">
        <f>Kieg.mell.HU!F244</f>
        <v>0</v>
      </c>
      <c r="G385" s="428">
        <f>Kieg.mell.HU!G244</f>
        <v>0</v>
      </c>
      <c r="H385" s="431" t="str">
        <f t="shared" si="4"/>
        <v>-</v>
      </c>
    </row>
    <row r="386" spans="1:11" ht="15" customHeight="1" thickBot="1">
      <c r="B386" s="682" t="s">
        <v>565</v>
      </c>
      <c r="C386" s="683"/>
      <c r="D386" s="683"/>
      <c r="E386" s="684"/>
      <c r="F386" s="432">
        <f>F383+F380+F377</f>
        <v>6869</v>
      </c>
      <c r="G386" s="432">
        <f>G383+G380+G377</f>
        <v>6650</v>
      </c>
      <c r="H386" s="433">
        <f>IF(AND(F386=0,G386=0),"-",IF(F386=0,"n/a",G386/F386-1))</f>
        <v>-3.1882370068423316E-2</v>
      </c>
    </row>
    <row r="387" spans="1:11">
      <c r="F387" s="200">
        <f>F386-'EgyszÉvesMérleg"A"DE'!D20</f>
        <v>0</v>
      </c>
      <c r="G387" s="200">
        <f>G386-'EgyszÉvesMérleg"A"DE'!F20</f>
        <v>0</v>
      </c>
    </row>
    <row r="388" spans="1:11">
      <c r="F388" s="200"/>
      <c r="G388" s="200"/>
    </row>
    <row r="391" spans="1:11">
      <c r="B391" s="1038"/>
      <c r="C391" s="1038"/>
      <c r="D391" s="1038"/>
      <c r="E391" s="1038"/>
      <c r="F391" s="1038"/>
      <c r="G391" s="1038"/>
      <c r="H391" s="1038"/>
      <c r="I391" s="1038"/>
      <c r="J391" s="1038"/>
      <c r="K391" s="1038"/>
    </row>
    <row r="392" spans="1:11" ht="13.5" thickBot="1">
      <c r="A392" s="189" t="s">
        <v>16</v>
      </c>
      <c r="B392" s="359" t="s">
        <v>143</v>
      </c>
      <c r="C392" s="227"/>
      <c r="D392" s="227"/>
      <c r="E392" s="227"/>
      <c r="F392" s="227"/>
      <c r="G392" s="227"/>
      <c r="H392" s="227"/>
      <c r="I392" s="227"/>
      <c r="J392" s="158"/>
      <c r="K392" s="158"/>
    </row>
    <row r="394" spans="1:11" s="165" customFormat="1" ht="15" customHeight="1">
      <c r="B394" s="1039" t="s">
        <v>1043</v>
      </c>
      <c r="C394" s="1039"/>
      <c r="D394" s="1039"/>
      <c r="E394" s="1039"/>
      <c r="F394" s="1039"/>
      <c r="G394" s="1039"/>
      <c r="H394" s="1039"/>
      <c r="I394" s="1039"/>
    </row>
    <row r="395" spans="1:11" s="165" customFormat="1" ht="15" customHeight="1">
      <c r="B395" s="455" t="s">
        <v>1044</v>
      </c>
    </row>
    <row r="397" spans="1:11" ht="12" thickBot="1">
      <c r="B397" s="165"/>
      <c r="C397" s="165"/>
      <c r="D397" s="165"/>
      <c r="E397" s="165"/>
      <c r="F397" s="165"/>
      <c r="G397" s="215"/>
      <c r="H397" s="165"/>
      <c r="J397" s="156" t="s">
        <v>127</v>
      </c>
    </row>
    <row r="398" spans="1:11">
      <c r="B398" s="670" t="s">
        <v>129</v>
      </c>
      <c r="C398" s="671"/>
      <c r="D398" s="672"/>
      <c r="E398" s="672"/>
      <c r="F398" s="892" t="e">
        <f>F219</f>
        <v>#REF!</v>
      </c>
      <c r="G398" s="668" t="s">
        <v>566</v>
      </c>
      <c r="H398" s="668" t="s">
        <v>567</v>
      </c>
      <c r="I398" s="668" t="s">
        <v>568</v>
      </c>
      <c r="J398" s="892" t="e">
        <f>G219</f>
        <v>#REF!</v>
      </c>
      <c r="K398" s="787" t="s">
        <v>518</v>
      </c>
    </row>
    <row r="399" spans="1:11" ht="12" customHeight="1" thickBot="1">
      <c r="B399" s="673"/>
      <c r="C399" s="674"/>
      <c r="D399" s="674"/>
      <c r="E399" s="674"/>
      <c r="F399" s="893"/>
      <c r="G399" s="669"/>
      <c r="H399" s="675"/>
      <c r="I399" s="675"/>
      <c r="J399" s="893"/>
      <c r="K399" s="788"/>
    </row>
    <row r="400" spans="1:11" ht="15" customHeight="1">
      <c r="B400" s="1035" t="s">
        <v>569</v>
      </c>
      <c r="C400" s="1036"/>
      <c r="D400" s="1036"/>
      <c r="E400" s="1037"/>
      <c r="F400" s="392" t="e">
        <f>Kieg.mell.HU!#REF!</f>
        <v>#REF!</v>
      </c>
      <c r="G400" s="392" t="e">
        <f>Kieg.mell.HU!#REF!</f>
        <v>#REF!</v>
      </c>
      <c r="H400" s="392" t="e">
        <f>Kieg.mell.HU!#REF!</f>
        <v>#REF!</v>
      </c>
      <c r="I400" s="392" t="e">
        <f>Kieg.mell.HU!#REF!</f>
        <v>#REF!</v>
      </c>
      <c r="J400" s="485" t="e">
        <f>F400+G400+H400-I400</f>
        <v>#REF!</v>
      </c>
      <c r="K400" s="430" t="e">
        <f t="shared" ref="K400:K403" si="5">IF(AND(I400=0,J400=0),"-",IF(I400=0,"n/a",J400/I400-1))</f>
        <v>#REF!</v>
      </c>
    </row>
    <row r="401" spans="1:11" ht="15" customHeight="1">
      <c r="B401" s="365" t="s">
        <v>570</v>
      </c>
      <c r="C401" s="434"/>
      <c r="D401" s="434"/>
      <c r="E401" s="435"/>
      <c r="F401" s="392" t="e">
        <f>Kieg.mell.HU!#REF!</f>
        <v>#REF!</v>
      </c>
      <c r="G401" s="392" t="e">
        <f>Kieg.mell.HU!#REF!</f>
        <v>#REF!</v>
      </c>
      <c r="H401" s="392" t="e">
        <f>Kieg.mell.HU!#REF!</f>
        <v>#REF!</v>
      </c>
      <c r="I401" s="392" t="e">
        <f>Kieg.mell.HU!#REF!</f>
        <v>#REF!</v>
      </c>
      <c r="J401" s="392" t="e">
        <f>F401+G401+H401-I401</f>
        <v>#REF!</v>
      </c>
      <c r="K401" s="430" t="e">
        <f t="shared" si="5"/>
        <v>#REF!</v>
      </c>
    </row>
    <row r="402" spans="1:11" ht="15" customHeight="1" thickBot="1">
      <c r="B402" s="436" t="s">
        <v>571</v>
      </c>
      <c r="C402" s="437"/>
      <c r="D402" s="437"/>
      <c r="E402" s="438"/>
      <c r="F402" s="392" t="e">
        <f>Kieg.mell.HU!#REF!</f>
        <v>#REF!</v>
      </c>
      <c r="G402" s="392" t="e">
        <f>Kieg.mell.HU!#REF!</f>
        <v>#REF!</v>
      </c>
      <c r="H402" s="392" t="e">
        <f>Kieg.mell.HU!#REF!</f>
        <v>#REF!</v>
      </c>
      <c r="I402" s="392" t="e">
        <f>Kieg.mell.HU!#REF!</f>
        <v>#REF!</v>
      </c>
      <c r="J402" s="485" t="e">
        <f>F402+G402+H402-I402</f>
        <v>#REF!</v>
      </c>
      <c r="K402" s="431" t="e">
        <f t="shared" si="5"/>
        <v>#REF!</v>
      </c>
    </row>
    <row r="403" spans="1:11" ht="15" customHeight="1" thickBot="1">
      <c r="B403" s="682" t="s">
        <v>572</v>
      </c>
      <c r="C403" s="683"/>
      <c r="D403" s="683"/>
      <c r="E403" s="684"/>
      <c r="F403" s="439" t="e">
        <f>SUM(F400:F402)</f>
        <v>#REF!</v>
      </c>
      <c r="G403" s="439" t="e">
        <f>SUM(G400:G402)</f>
        <v>#REF!</v>
      </c>
      <c r="H403" s="439" t="e">
        <f>SUM(H400:H402)</f>
        <v>#REF!</v>
      </c>
      <c r="I403" s="439" t="e">
        <f>SUM(I400:I402)</f>
        <v>#REF!</v>
      </c>
      <c r="J403" s="518" t="e">
        <f>SUM(J400:J402)</f>
        <v>#REF!</v>
      </c>
      <c r="K403" s="519" t="e">
        <f t="shared" si="5"/>
        <v>#REF!</v>
      </c>
    </row>
    <row r="405" spans="1:11">
      <c r="B405" s="360" t="s">
        <v>533</v>
      </c>
      <c r="C405" s="360"/>
      <c r="D405" s="360"/>
      <c r="E405" s="360"/>
      <c r="F405" s="360"/>
      <c r="G405" s="360"/>
      <c r="H405" s="360"/>
      <c r="I405" s="360"/>
      <c r="J405" s="360"/>
      <c r="K405" s="360"/>
    </row>
    <row r="409" spans="1:11" ht="13.5" thickBot="1">
      <c r="A409" s="189" t="s">
        <v>18</v>
      </c>
      <c r="B409" s="359" t="s">
        <v>573</v>
      </c>
      <c r="C409" s="227"/>
      <c r="D409" s="227"/>
      <c r="E409" s="227"/>
      <c r="F409" s="227"/>
      <c r="G409" s="227"/>
      <c r="H409" s="227"/>
      <c r="I409" s="227"/>
      <c r="J409" s="227"/>
      <c r="K409" s="227"/>
    </row>
    <row r="411" spans="1:11">
      <c r="B411" s="228" t="s">
        <v>574</v>
      </c>
      <c r="C411" s="228"/>
      <c r="D411" s="228"/>
      <c r="E411" s="228"/>
      <c r="F411" s="228"/>
      <c r="G411" s="228"/>
    </row>
    <row r="412" spans="1:11">
      <c r="B412" s="225" t="s">
        <v>575</v>
      </c>
    </row>
    <row r="414" spans="1:11" s="165" customFormat="1" ht="12" thickBot="1">
      <c r="F414" s="201"/>
      <c r="G414" s="201" t="s">
        <v>127</v>
      </c>
    </row>
    <row r="415" spans="1:11" s="165" customFormat="1">
      <c r="B415" s="670" t="s">
        <v>129</v>
      </c>
      <c r="C415" s="671"/>
      <c r="D415" s="672"/>
      <c r="E415" s="778"/>
      <c r="F415" s="892" t="e">
        <f>G219</f>
        <v>#REF!</v>
      </c>
      <c r="G415" s="668" t="s">
        <v>576</v>
      </c>
      <c r="H415" s="668" t="s">
        <v>577</v>
      </c>
      <c r="I415" s="668" t="s">
        <v>578</v>
      </c>
      <c r="J415" s="668" t="s">
        <v>579</v>
      </c>
      <c r="K415" s="668" t="s">
        <v>580</v>
      </c>
    </row>
    <row r="416" spans="1:11" s="165" customFormat="1" ht="12" customHeight="1" thickBot="1">
      <c r="B416" s="673"/>
      <c r="C416" s="674"/>
      <c r="D416" s="674"/>
      <c r="E416" s="779"/>
      <c r="F416" s="1040"/>
      <c r="G416" s="675"/>
      <c r="H416" s="675"/>
      <c r="I416" s="675"/>
      <c r="J416" s="669"/>
      <c r="K416" s="675"/>
    </row>
    <row r="417" spans="2:11" s="165" customFormat="1" ht="15" customHeight="1">
      <c r="B417" s="440" t="s">
        <v>581</v>
      </c>
      <c r="C417" s="441"/>
      <c r="D417" s="441"/>
      <c r="E417" s="442"/>
      <c r="F417" s="443">
        <f>Kieg.mell.HU!F262</f>
        <v>4800</v>
      </c>
      <c r="G417" s="443">
        <f>Kieg.mell.HU!G262</f>
        <v>0</v>
      </c>
      <c r="H417" s="443" t="str">
        <f>Kieg.mell.HU!H262</f>
        <v>HUF</v>
      </c>
      <c r="I417" s="443">
        <f>Kieg.mell.HU!I262</f>
        <v>0</v>
      </c>
      <c r="J417" s="443">
        <f>Kieg.mell.HU!J262</f>
        <v>0</v>
      </c>
      <c r="K417" s="444"/>
    </row>
    <row r="418" spans="2:11" s="165" customFormat="1" ht="15" customHeight="1" thickBot="1">
      <c r="B418" s="445" t="s">
        <v>582</v>
      </c>
      <c r="C418" s="354"/>
      <c r="D418" s="354"/>
      <c r="E418" s="355"/>
      <c r="F418" s="443" t="e">
        <f>Kieg.mell.HU!#REF!</f>
        <v>#REF!</v>
      </c>
      <c r="G418" s="443" t="e">
        <f>Kieg.mell.HU!#REF!</f>
        <v>#REF!</v>
      </c>
      <c r="H418" s="443" t="e">
        <f>Kieg.mell.HU!#REF!</f>
        <v>#REF!</v>
      </c>
      <c r="I418" s="443" t="e">
        <f>Kieg.mell.HU!#REF!</f>
        <v>#REF!</v>
      </c>
      <c r="J418" s="443" t="e">
        <f>Kieg.mell.HU!#REF!</f>
        <v>#REF!</v>
      </c>
      <c r="K418" s="444"/>
    </row>
    <row r="419" spans="2:11" s="165" customFormat="1" ht="15" customHeight="1" thickBot="1">
      <c r="B419" s="682" t="s">
        <v>583</v>
      </c>
      <c r="C419" s="683"/>
      <c r="D419" s="683"/>
      <c r="E419" s="684"/>
      <c r="F419" s="446" t="e">
        <f>SUM(F417:F418)</f>
        <v>#REF!</v>
      </c>
      <c r="G419" s="447" t="e">
        <f>SUM(G417:G418)</f>
        <v>#REF!</v>
      </c>
      <c r="H419" s="447"/>
      <c r="I419" s="448"/>
      <c r="J419" s="447" t="e">
        <f>SUM(J417:J418)</f>
        <v>#REF!</v>
      </c>
      <c r="K419" s="449"/>
    </row>
    <row r="420" spans="2:11" s="165" customFormat="1">
      <c r="F420" s="229" t="e">
        <f>F419-#REF!</f>
        <v>#REF!</v>
      </c>
      <c r="G420" s="200"/>
    </row>
    <row r="421" spans="2:11">
      <c r="B421" s="360" t="s">
        <v>533</v>
      </c>
      <c r="C421" s="360"/>
      <c r="D421" s="360"/>
      <c r="E421" s="360"/>
      <c r="F421" s="360"/>
      <c r="G421" s="360"/>
      <c r="H421" s="360"/>
      <c r="I421" s="360"/>
      <c r="J421" s="360"/>
      <c r="K421" s="360"/>
    </row>
    <row r="423" spans="2:11" s="165" customFormat="1" ht="15" customHeight="1">
      <c r="B423" s="206" t="s">
        <v>1011</v>
      </c>
      <c r="C423" s="206"/>
      <c r="D423" s="206"/>
      <c r="E423" s="206"/>
      <c r="F423" s="206"/>
      <c r="G423" s="202"/>
      <c r="H423" s="202"/>
      <c r="I423" s="202"/>
      <c r="J423" s="202"/>
      <c r="K423" s="202"/>
    </row>
    <row r="424" spans="2:11" s="165" customFormat="1" ht="15" customHeight="1">
      <c r="B424" s="206" t="s">
        <v>584</v>
      </c>
      <c r="C424" s="206"/>
      <c r="D424" s="206"/>
      <c r="E424" s="206"/>
      <c r="F424" s="206"/>
      <c r="G424" s="202"/>
      <c r="H424" s="202"/>
      <c r="I424" s="202"/>
      <c r="J424" s="202"/>
      <c r="K424" s="202"/>
    </row>
    <row r="425" spans="2:11" s="165" customFormat="1" ht="12" thickBot="1">
      <c r="B425" s="202"/>
      <c r="C425" s="202"/>
      <c r="D425" s="202"/>
      <c r="E425" s="202"/>
      <c r="G425" s="202"/>
      <c r="H425" s="214" t="s">
        <v>127</v>
      </c>
      <c r="I425" s="202"/>
      <c r="J425" s="202"/>
      <c r="K425" s="202"/>
    </row>
    <row r="426" spans="2:11" s="165" customFormat="1">
      <c r="B426" s="885" t="s">
        <v>545</v>
      </c>
      <c r="C426" s="886"/>
      <c r="D426" s="887"/>
      <c r="E426" s="887"/>
      <c r="F426" s="885" t="s">
        <v>436</v>
      </c>
      <c r="G426" s="890" t="s">
        <v>585</v>
      </c>
      <c r="H426" s="892" t="e">
        <f>G219</f>
        <v>#REF!</v>
      </c>
      <c r="I426" s="202"/>
      <c r="J426" s="202"/>
      <c r="K426" s="202"/>
    </row>
    <row r="427" spans="2:11" s="165" customFormat="1" ht="12" thickBot="1">
      <c r="B427" s="888"/>
      <c r="C427" s="889"/>
      <c r="D427" s="889"/>
      <c r="E427" s="889"/>
      <c r="F427" s="888"/>
      <c r="G427" s="891"/>
      <c r="H427" s="893"/>
      <c r="I427" s="202"/>
      <c r="J427" s="202"/>
      <c r="K427" s="202"/>
    </row>
    <row r="428" spans="2:11" s="165" customFormat="1" ht="15" customHeight="1">
      <c r="B428" s="775" t="e">
        <f>Kieg.mell.HU!#REF!</f>
        <v>#REF!</v>
      </c>
      <c r="C428" s="776"/>
      <c r="D428" s="776"/>
      <c r="E428" s="777"/>
      <c r="F428" s="410"/>
      <c r="G428" s="410"/>
      <c r="H428" s="411" t="e">
        <f>Kieg.mell.HU!#REF!</f>
        <v>#REF!</v>
      </c>
      <c r="I428" s="202"/>
      <c r="J428" s="202"/>
      <c r="K428" s="202"/>
    </row>
    <row r="429" spans="2:11" s="165" customFormat="1" ht="15" customHeight="1" thickBot="1">
      <c r="B429" s="775" t="e">
        <f>Kieg.mell.HU!#REF!</f>
        <v>#REF!</v>
      </c>
      <c r="C429" s="776"/>
      <c r="D429" s="776"/>
      <c r="E429" s="777"/>
      <c r="F429" s="412"/>
      <c r="G429" s="412"/>
      <c r="H429" s="411" t="e">
        <f>Kieg.mell.HU!#REF!</f>
        <v>#REF!</v>
      </c>
      <c r="I429" s="202"/>
      <c r="J429" s="202"/>
      <c r="K429" s="202"/>
    </row>
    <row r="430" spans="2:11" s="165" customFormat="1" ht="15" customHeight="1" thickBot="1">
      <c r="B430" s="879" t="s">
        <v>586</v>
      </c>
      <c r="C430" s="880"/>
      <c r="D430" s="880"/>
      <c r="E430" s="881"/>
      <c r="F430" s="230"/>
      <c r="G430" s="284"/>
      <c r="H430" s="231" t="e">
        <f>SUM(H428:H429)</f>
        <v>#REF!</v>
      </c>
      <c r="I430" s="202"/>
      <c r="J430" s="202"/>
      <c r="K430" s="202"/>
    </row>
    <row r="431" spans="2:11" s="165" customFormat="1">
      <c r="B431" s="202"/>
      <c r="C431" s="202"/>
      <c r="D431" s="202"/>
      <c r="E431" s="202"/>
      <c r="F431" s="202"/>
      <c r="G431" s="202"/>
      <c r="H431" s="202"/>
      <c r="I431" s="202"/>
      <c r="J431" s="202"/>
      <c r="K431" s="202"/>
    </row>
    <row r="432" spans="2:11" s="165" customFormat="1">
      <c r="B432" s="202"/>
      <c r="C432" s="202"/>
      <c r="D432" s="202"/>
      <c r="E432" s="202"/>
      <c r="F432" s="202"/>
      <c r="G432" s="202"/>
      <c r="H432" s="202"/>
      <c r="I432" s="202"/>
      <c r="J432" s="202"/>
      <c r="K432" s="202"/>
    </row>
    <row r="433" spans="1:11">
      <c r="B433" s="232" t="s">
        <v>533</v>
      </c>
      <c r="C433" s="232"/>
      <c r="D433" s="232"/>
      <c r="E433" s="232"/>
      <c r="F433" s="232"/>
      <c r="G433" s="232"/>
      <c r="H433" s="232"/>
      <c r="I433" s="232"/>
      <c r="J433" s="232"/>
      <c r="K433" s="232"/>
    </row>
    <row r="434" spans="1:11" s="165" customFormat="1">
      <c r="B434" s="205"/>
      <c r="C434" s="205"/>
      <c r="D434" s="205"/>
      <c r="E434" s="205"/>
      <c r="F434" s="205"/>
      <c r="G434" s="205"/>
      <c r="H434" s="205"/>
      <c r="I434" s="205"/>
      <c r="J434" s="205"/>
      <c r="K434" s="205"/>
    </row>
    <row r="435" spans="1:11" s="165" customFormat="1">
      <c r="B435" s="205"/>
      <c r="C435" s="205"/>
      <c r="D435" s="205"/>
      <c r="E435" s="205"/>
      <c r="F435" s="205"/>
      <c r="G435" s="205"/>
      <c r="H435" s="205"/>
      <c r="I435" s="205"/>
      <c r="J435" s="205"/>
      <c r="K435" s="205"/>
    </row>
    <row r="436" spans="1:11" s="165" customFormat="1" ht="15" customHeight="1">
      <c r="B436" s="883" t="s">
        <v>1045</v>
      </c>
      <c r="C436" s="883"/>
      <c r="D436" s="883"/>
      <c r="E436" s="883"/>
      <c r="F436" s="883"/>
      <c r="G436" s="883"/>
      <c r="H436" s="883"/>
      <c r="I436" s="883"/>
      <c r="J436" s="883"/>
      <c r="K436" s="205"/>
    </row>
    <row r="437" spans="1:11">
      <c r="A437" s="207"/>
      <c r="B437" s="872" t="s">
        <v>587</v>
      </c>
      <c r="C437" s="872"/>
      <c r="D437" s="872"/>
      <c r="E437" s="872"/>
      <c r="F437" s="872"/>
      <c r="G437" s="872"/>
      <c r="H437" s="872"/>
      <c r="I437" s="872"/>
      <c r="J437" s="872"/>
    </row>
    <row r="438" spans="1:11">
      <c r="A438" s="207"/>
      <c r="B438" s="349"/>
      <c r="C438" s="349"/>
      <c r="D438" s="349"/>
      <c r="E438" s="349"/>
      <c r="F438" s="349"/>
      <c r="G438" s="349"/>
      <c r="H438" s="349"/>
      <c r="I438" s="349"/>
    </row>
    <row r="439" spans="1:11" s="165" customFormat="1">
      <c r="B439" s="205"/>
      <c r="C439" s="205"/>
      <c r="D439" s="205"/>
      <c r="E439" s="205"/>
      <c r="F439" s="205"/>
      <c r="G439" s="205"/>
      <c r="H439" s="205"/>
      <c r="I439" s="205"/>
      <c r="J439" s="205"/>
      <c r="K439" s="205"/>
    </row>
    <row r="440" spans="1:11" s="165" customFormat="1" ht="13.5" thickBot="1">
      <c r="A440" s="189" t="s">
        <v>20</v>
      </c>
      <c r="B440" s="359" t="s">
        <v>588</v>
      </c>
      <c r="C440" s="227"/>
      <c r="D440" s="227"/>
      <c r="E440" s="227"/>
      <c r="F440" s="227"/>
      <c r="G440" s="227"/>
      <c r="H440" s="227"/>
      <c r="I440" s="227"/>
      <c r="J440" s="227"/>
      <c r="K440" s="227"/>
    </row>
    <row r="441" spans="1:11" s="165" customFormat="1">
      <c r="B441" s="205"/>
      <c r="C441" s="205"/>
      <c r="D441" s="205"/>
      <c r="E441" s="205"/>
      <c r="F441" s="205"/>
      <c r="G441" s="205"/>
      <c r="H441" s="205"/>
      <c r="I441" s="205"/>
      <c r="J441" s="205"/>
      <c r="K441" s="205"/>
    </row>
    <row r="442" spans="1:11">
      <c r="B442" s="156" t="s">
        <v>589</v>
      </c>
    </row>
    <row r="444" spans="1:11" ht="12" thickBot="1">
      <c r="G444" s="201"/>
      <c r="H444" s="214" t="s">
        <v>127</v>
      </c>
    </row>
    <row r="445" spans="1:11">
      <c r="B445" s="670" t="s">
        <v>129</v>
      </c>
      <c r="C445" s="671"/>
      <c r="D445" s="672"/>
      <c r="E445" s="672"/>
      <c r="F445" s="892" t="e">
        <f>F$219</f>
        <v>#REF!</v>
      </c>
      <c r="G445" s="892" t="e">
        <f>G$219</f>
        <v>#REF!</v>
      </c>
      <c r="H445" s="668" t="s">
        <v>518</v>
      </c>
    </row>
    <row r="446" spans="1:11" ht="12" customHeight="1" thickBot="1">
      <c r="B446" s="673"/>
      <c r="C446" s="674"/>
      <c r="D446" s="674"/>
      <c r="E446" s="674"/>
      <c r="F446" s="1040"/>
      <c r="G446" s="1040"/>
      <c r="H446" s="675"/>
    </row>
    <row r="447" spans="1:11" ht="15" customHeight="1">
      <c r="B447" s="685" t="s">
        <v>590</v>
      </c>
      <c r="C447" s="686"/>
      <c r="D447" s="686"/>
      <c r="E447" s="687"/>
      <c r="F447" s="402">
        <f>Kieg.mell.HU!F278</f>
        <v>1200</v>
      </c>
      <c r="G447" s="402">
        <f>Kieg.mell.HU!G278</f>
        <v>1200</v>
      </c>
      <c r="H447" s="194">
        <f>IF(AND(F447=0,G447=0),"-",IF(F447=0,"n/a",G447/F447-1))</f>
        <v>0</v>
      </c>
    </row>
    <row r="448" spans="1:11" ht="15" customHeight="1">
      <c r="B448" s="775" t="s">
        <v>591</v>
      </c>
      <c r="C448" s="776"/>
      <c r="D448" s="776"/>
      <c r="E448" s="777"/>
      <c r="F448" s="402">
        <f>Kieg.mell.HU!F279</f>
        <v>0</v>
      </c>
      <c r="G448" s="402">
        <f>Kieg.mell.HU!G279</f>
        <v>0</v>
      </c>
      <c r="H448" s="195" t="str">
        <f>IF(AND(F448=0,G448=0),"-",IF(F448=0,"n/a",G448/F448-1))</f>
        <v>-</v>
      </c>
    </row>
    <row r="449" spans="2:8" ht="15" customHeight="1">
      <c r="B449" s="685" t="s">
        <v>592</v>
      </c>
      <c r="C449" s="686"/>
      <c r="D449" s="686"/>
      <c r="E449" s="687"/>
      <c r="F449" s="402">
        <f>Kieg.mell.HU!F280</f>
        <v>0</v>
      </c>
      <c r="G449" s="402">
        <f>Kieg.mell.HU!G280</f>
        <v>0</v>
      </c>
      <c r="H449" s="195" t="str">
        <f t="shared" ref="H449:H457" si="6">IF(AND(F449=0,G449=0),"-",IF(F449=0,"n/a",G449/F449-1))</f>
        <v>-</v>
      </c>
    </row>
    <row r="450" spans="2:8" ht="15" customHeight="1">
      <c r="B450" s="775" t="s">
        <v>593</v>
      </c>
      <c r="C450" s="776"/>
      <c r="D450" s="776"/>
      <c r="E450" s="777"/>
      <c r="F450" s="402">
        <f>Kieg.mell.HU!F281</f>
        <v>0</v>
      </c>
      <c r="G450" s="402">
        <f>Kieg.mell.HU!G281</f>
        <v>0</v>
      </c>
      <c r="H450" s="195" t="str">
        <f t="shared" si="6"/>
        <v>-</v>
      </c>
    </row>
    <row r="451" spans="2:8" ht="15" customHeight="1">
      <c r="B451" s="685" t="s">
        <v>594</v>
      </c>
      <c r="C451" s="686"/>
      <c r="D451" s="686"/>
      <c r="E451" s="687"/>
      <c r="F451" s="402">
        <f>Kieg.mell.HU!F282</f>
        <v>0</v>
      </c>
      <c r="G451" s="402">
        <f>Kieg.mell.HU!G282</f>
        <v>0</v>
      </c>
      <c r="H451" s="195" t="str">
        <f t="shared" si="6"/>
        <v>-</v>
      </c>
    </row>
    <row r="452" spans="2:8" ht="23.25" customHeight="1">
      <c r="B452" s="769" t="s">
        <v>595</v>
      </c>
      <c r="C452" s="770"/>
      <c r="D452" s="770"/>
      <c r="E452" s="771"/>
      <c r="F452" s="402">
        <f>Kieg.mell.HU!F283</f>
        <v>13</v>
      </c>
      <c r="G452" s="402">
        <f>Kieg.mell.HU!G283</f>
        <v>167</v>
      </c>
      <c r="H452" s="195">
        <f t="shared" si="6"/>
        <v>11.846153846153847</v>
      </c>
    </row>
    <row r="453" spans="2:8" ht="24.75" customHeight="1">
      <c r="B453" s="766" t="s">
        <v>596</v>
      </c>
      <c r="C453" s="767"/>
      <c r="D453" s="767"/>
      <c r="E453" s="768"/>
      <c r="F453" s="402">
        <f>Kieg.mell.HU!F284</f>
        <v>0</v>
      </c>
      <c r="G453" s="402">
        <f>Kieg.mell.HU!G284</f>
        <v>0</v>
      </c>
      <c r="H453" s="195" t="str">
        <f t="shared" si="6"/>
        <v>-</v>
      </c>
    </row>
    <row r="454" spans="2:8" ht="15" customHeight="1">
      <c r="B454" s="769" t="s">
        <v>597</v>
      </c>
      <c r="C454" s="770"/>
      <c r="D454" s="770"/>
      <c r="E454" s="771"/>
      <c r="F454" s="402">
        <f>Kieg.mell.HU!F285</f>
        <v>0</v>
      </c>
      <c r="G454" s="402">
        <f>Kieg.mell.HU!G285</f>
        <v>0</v>
      </c>
      <c r="H454" s="195" t="str">
        <f t="shared" si="6"/>
        <v>-</v>
      </c>
    </row>
    <row r="455" spans="2:8" ht="27" customHeight="1">
      <c r="B455" s="769" t="s">
        <v>598</v>
      </c>
      <c r="C455" s="770"/>
      <c r="D455" s="770"/>
      <c r="E455" s="771"/>
      <c r="F455" s="402">
        <f>Kieg.mell.HU!F286</f>
        <v>0</v>
      </c>
      <c r="G455" s="402">
        <f>Kieg.mell.HU!G286</f>
        <v>0</v>
      </c>
      <c r="H455" s="195" t="str">
        <f t="shared" si="6"/>
        <v>-</v>
      </c>
    </row>
    <row r="456" spans="2:8" ht="33" customHeight="1">
      <c r="B456" s="769" t="s">
        <v>599</v>
      </c>
      <c r="C456" s="770"/>
      <c r="D456" s="770"/>
      <c r="E456" s="771"/>
      <c r="F456" s="402">
        <f>Kieg.mell.HU!F287</f>
        <v>0</v>
      </c>
      <c r="G456" s="402">
        <f>Kieg.mell.HU!G287</f>
        <v>0</v>
      </c>
      <c r="H456" s="195" t="str">
        <f t="shared" si="6"/>
        <v>-</v>
      </c>
    </row>
    <row r="457" spans="2:8" ht="15" customHeight="1" thickBot="1">
      <c r="B457" s="772" t="s">
        <v>600</v>
      </c>
      <c r="C457" s="773"/>
      <c r="D457" s="773"/>
      <c r="E457" s="774"/>
      <c r="F457" s="402">
        <f>Kieg.mell.HU!F288</f>
        <v>2517</v>
      </c>
      <c r="G457" s="402">
        <f>Kieg.mell.HU!G288</f>
        <v>1981</v>
      </c>
      <c r="H457" s="195">
        <f t="shared" si="6"/>
        <v>-0.21295192689709974</v>
      </c>
    </row>
    <row r="458" spans="2:8" ht="15" customHeight="1" thickBot="1">
      <c r="B458" s="682" t="s">
        <v>601</v>
      </c>
      <c r="C458" s="683"/>
      <c r="D458" s="683"/>
      <c r="E458" s="684"/>
      <c r="F458" s="233">
        <f>SUM(F447:F457)</f>
        <v>3730</v>
      </c>
      <c r="G458" s="222">
        <f>SUM(G447,G449,G451:G457)</f>
        <v>3348</v>
      </c>
      <c r="H458" s="204">
        <f>IF(AND(F458=0,G458=0),"-",IF(F458=0,"n/a",G458/F458-1))</f>
        <v>-0.10241286863270782</v>
      </c>
    </row>
    <row r="459" spans="2:8">
      <c r="B459" s="234"/>
      <c r="C459" s="234"/>
      <c r="D459" s="234"/>
      <c r="E459" s="234"/>
      <c r="F459" s="200" t="e">
        <f>F458-#REF!</f>
        <v>#REF!</v>
      </c>
      <c r="G459" s="200" t="e">
        <f>G458-#REF!</f>
        <v>#REF!</v>
      </c>
      <c r="H459" s="224"/>
    </row>
    <row r="460" spans="2:8" s="165" customFormat="1" ht="12.75">
      <c r="B460" s="554" t="s">
        <v>1046</v>
      </c>
      <c r="C460" s="234"/>
      <c r="D460" s="234"/>
      <c r="E460" s="234"/>
      <c r="F460" s="200"/>
      <c r="G460" s="200"/>
      <c r="H460" s="224"/>
    </row>
    <row r="461" spans="2:8" s="165" customFormat="1" ht="12.75">
      <c r="B461" s="554" t="s">
        <v>1047</v>
      </c>
    </row>
    <row r="462" spans="2:8">
      <c r="B462" s="234"/>
      <c r="C462" s="234"/>
      <c r="D462" s="234"/>
      <c r="E462" s="234"/>
      <c r="F462" s="200"/>
      <c r="G462" s="200"/>
      <c r="H462" s="224"/>
    </row>
    <row r="463" spans="2:8" ht="12" thickBot="1">
      <c r="G463" s="201"/>
      <c r="H463" s="201" t="str">
        <f>H444</f>
        <v>Angaben in THUF</v>
      </c>
    </row>
    <row r="464" spans="2:8">
      <c r="B464" s="713" t="s">
        <v>129</v>
      </c>
      <c r="C464" s="714"/>
      <c r="D464" s="715"/>
      <c r="E464" s="715"/>
      <c r="F464" s="892" t="e">
        <f>F$219</f>
        <v>#REF!</v>
      </c>
      <c r="G464" s="892" t="e">
        <f>G$219</f>
        <v>#REF!</v>
      </c>
      <c r="H464" s="668" t="s">
        <v>518</v>
      </c>
    </row>
    <row r="465" spans="2:8" ht="12" customHeight="1" thickBot="1">
      <c r="B465" s="793"/>
      <c r="C465" s="794"/>
      <c r="D465" s="794"/>
      <c r="E465" s="794"/>
      <c r="F465" s="1040"/>
      <c r="G465" s="1040"/>
      <c r="H465" s="675"/>
    </row>
    <row r="466" spans="2:8" ht="15" customHeight="1">
      <c r="B466" s="1041"/>
      <c r="C466" s="1042"/>
      <c r="D466" s="1042"/>
      <c r="E466" s="1043"/>
      <c r="F466" s="402" t="e">
        <f>Kieg.mell.HU!#REF!</f>
        <v>#REF!</v>
      </c>
      <c r="G466" s="402" t="e">
        <f>Kieg.mell.HU!#REF!</f>
        <v>#REF!</v>
      </c>
      <c r="H466" s="194" t="e">
        <f>IF(AND(F466=0,G466=0),"-",IF(F466=0,"n/a",G466/F466-1))</f>
        <v>#REF!</v>
      </c>
    </row>
    <row r="467" spans="2:8" ht="15" customHeight="1">
      <c r="B467" s="1044"/>
      <c r="C467" s="1045"/>
      <c r="D467" s="1045"/>
      <c r="E467" s="1046"/>
      <c r="F467" s="402" t="e">
        <f>Kieg.mell.HU!#REF!</f>
        <v>#REF!</v>
      </c>
      <c r="G467" s="402" t="e">
        <f>Kieg.mell.HU!#REF!</f>
        <v>#REF!</v>
      </c>
      <c r="H467" s="195" t="e">
        <f>IF(AND(F467=0,G467=0),"-",IF(F467=0,"n/a",G467/F467-1))</f>
        <v>#REF!</v>
      </c>
    </row>
    <row r="468" spans="2:8" ht="15" customHeight="1">
      <c r="B468" s="1044"/>
      <c r="C468" s="1045"/>
      <c r="D468" s="1045"/>
      <c r="E468" s="1046"/>
      <c r="F468" s="402" t="e">
        <f>Kieg.mell.HU!#REF!</f>
        <v>#REF!</v>
      </c>
      <c r="G468" s="402" t="e">
        <f>Kieg.mell.HU!#REF!</f>
        <v>#REF!</v>
      </c>
      <c r="H468" s="195" t="e">
        <f t="shared" ref="H468:H479" si="7">IF(AND(F468=0,G468=0),"-",IF(F468=0,"n/a",G468/F468-1))</f>
        <v>#REF!</v>
      </c>
    </row>
    <row r="469" spans="2:8" ht="15" customHeight="1">
      <c r="B469" s="1044"/>
      <c r="C469" s="1045"/>
      <c r="D469" s="1045"/>
      <c r="E469" s="1046"/>
      <c r="F469" s="402" t="e">
        <f>Kieg.mell.HU!#REF!</f>
        <v>#REF!</v>
      </c>
      <c r="G469" s="402" t="e">
        <f>Kieg.mell.HU!#REF!</f>
        <v>#REF!</v>
      </c>
      <c r="H469" s="195" t="e">
        <f t="shared" si="7"/>
        <v>#REF!</v>
      </c>
    </row>
    <row r="470" spans="2:8" ht="15" customHeight="1">
      <c r="B470" s="1044"/>
      <c r="C470" s="1045"/>
      <c r="D470" s="1045"/>
      <c r="E470" s="1046"/>
      <c r="F470" s="402" t="e">
        <f>Kieg.mell.HU!#REF!</f>
        <v>#REF!</v>
      </c>
      <c r="G470" s="402" t="e">
        <f>Kieg.mell.HU!#REF!</f>
        <v>#REF!</v>
      </c>
      <c r="H470" s="195" t="e">
        <f t="shared" si="7"/>
        <v>#REF!</v>
      </c>
    </row>
    <row r="471" spans="2:8" ht="15" customHeight="1">
      <c r="B471" s="1044"/>
      <c r="C471" s="1045"/>
      <c r="D471" s="1045"/>
      <c r="E471" s="1046"/>
      <c r="F471" s="402" t="e">
        <f>Kieg.mell.HU!#REF!</f>
        <v>#REF!</v>
      </c>
      <c r="G471" s="402" t="e">
        <f>Kieg.mell.HU!#REF!</f>
        <v>#REF!</v>
      </c>
      <c r="H471" s="195" t="e">
        <f t="shared" si="7"/>
        <v>#REF!</v>
      </c>
    </row>
    <row r="472" spans="2:8" ht="15" customHeight="1">
      <c r="B472" s="1044"/>
      <c r="C472" s="1045"/>
      <c r="D472" s="1045"/>
      <c r="E472" s="1046"/>
      <c r="F472" s="402" t="e">
        <f>Kieg.mell.HU!#REF!</f>
        <v>#REF!</v>
      </c>
      <c r="G472" s="402" t="e">
        <f>Kieg.mell.HU!#REF!</f>
        <v>#REF!</v>
      </c>
      <c r="H472" s="195" t="e">
        <f t="shared" si="7"/>
        <v>#REF!</v>
      </c>
    </row>
    <row r="473" spans="2:8" ht="15" customHeight="1">
      <c r="B473" s="1044"/>
      <c r="C473" s="1045"/>
      <c r="D473" s="1045"/>
      <c r="E473" s="1046"/>
      <c r="F473" s="402" t="e">
        <f>Kieg.mell.HU!#REF!</f>
        <v>#REF!</v>
      </c>
      <c r="G473" s="402" t="e">
        <f>Kieg.mell.HU!#REF!</f>
        <v>#REF!</v>
      </c>
      <c r="H473" s="195" t="e">
        <f t="shared" si="7"/>
        <v>#REF!</v>
      </c>
    </row>
    <row r="474" spans="2:8" ht="15" customHeight="1">
      <c r="B474" s="1044"/>
      <c r="C474" s="1045"/>
      <c r="D474" s="1045"/>
      <c r="E474" s="1046"/>
      <c r="F474" s="402" t="e">
        <f>Kieg.mell.HU!#REF!</f>
        <v>#REF!</v>
      </c>
      <c r="G474" s="402" t="e">
        <f>Kieg.mell.HU!#REF!</f>
        <v>#REF!</v>
      </c>
      <c r="H474" s="195" t="e">
        <f t="shared" si="7"/>
        <v>#REF!</v>
      </c>
    </row>
    <row r="475" spans="2:8" ht="15" customHeight="1">
      <c r="B475" s="1044"/>
      <c r="C475" s="1045"/>
      <c r="D475" s="1045"/>
      <c r="E475" s="1046"/>
      <c r="F475" s="402" t="e">
        <f>Kieg.mell.HU!#REF!</f>
        <v>#REF!</v>
      </c>
      <c r="G475" s="402" t="e">
        <f>Kieg.mell.HU!#REF!</f>
        <v>#REF!</v>
      </c>
      <c r="H475" s="195" t="e">
        <f t="shared" si="7"/>
        <v>#REF!</v>
      </c>
    </row>
    <row r="476" spans="2:8" ht="15" customHeight="1">
      <c r="B476" s="1044"/>
      <c r="C476" s="1045"/>
      <c r="D476" s="1045"/>
      <c r="E476" s="1046"/>
      <c r="F476" s="402" t="e">
        <f>Kieg.mell.HU!#REF!</f>
        <v>#REF!</v>
      </c>
      <c r="G476" s="402" t="e">
        <f>Kieg.mell.HU!#REF!</f>
        <v>#REF!</v>
      </c>
      <c r="H476" s="195" t="e">
        <f t="shared" si="7"/>
        <v>#REF!</v>
      </c>
    </row>
    <row r="477" spans="2:8" ht="15" customHeight="1">
      <c r="B477" s="1044"/>
      <c r="C477" s="1045"/>
      <c r="D477" s="1045"/>
      <c r="E477" s="1046"/>
      <c r="F477" s="402" t="e">
        <f>Kieg.mell.HU!#REF!</f>
        <v>#REF!</v>
      </c>
      <c r="G477" s="402" t="e">
        <f>Kieg.mell.HU!#REF!</f>
        <v>#REF!</v>
      </c>
      <c r="H477" s="195" t="e">
        <f t="shared" si="7"/>
        <v>#REF!</v>
      </c>
    </row>
    <row r="478" spans="2:8" ht="15" customHeight="1">
      <c r="B478" s="1044"/>
      <c r="C478" s="1045"/>
      <c r="D478" s="1045"/>
      <c r="E478" s="1046"/>
      <c r="F478" s="402" t="e">
        <f>Kieg.mell.HU!#REF!</f>
        <v>#REF!</v>
      </c>
      <c r="G478" s="402" t="e">
        <f>Kieg.mell.HU!#REF!</f>
        <v>#REF!</v>
      </c>
      <c r="H478" s="195" t="e">
        <f t="shared" si="7"/>
        <v>#REF!</v>
      </c>
    </row>
    <row r="479" spans="2:8" ht="15" customHeight="1" thickBot="1">
      <c r="B479" s="1047"/>
      <c r="C479" s="1048"/>
      <c r="D479" s="1048"/>
      <c r="E479" s="1049"/>
      <c r="F479" s="402" t="e">
        <f>Kieg.mell.HU!#REF!</f>
        <v>#REF!</v>
      </c>
      <c r="G479" s="402" t="e">
        <f>Kieg.mell.HU!#REF!</f>
        <v>#REF!</v>
      </c>
      <c r="H479" s="195" t="e">
        <f t="shared" si="7"/>
        <v>#REF!</v>
      </c>
    </row>
    <row r="480" spans="2:8" ht="33" customHeight="1" thickBot="1">
      <c r="B480" s="1050" t="s">
        <v>1048</v>
      </c>
      <c r="C480" s="1051"/>
      <c r="D480" s="1051"/>
      <c r="E480" s="1052"/>
      <c r="F480" s="203" t="e">
        <f>SUM(F466:F479)</f>
        <v>#REF!</v>
      </c>
      <c r="G480" s="222" t="e">
        <f>SUM(G466:G479)</f>
        <v>#REF!</v>
      </c>
      <c r="H480" s="204" t="e">
        <f>IF(AND(F480=0,G480=0),"-",IF(F480=0,"n/a",G480/F480-1))</f>
        <v>#REF!</v>
      </c>
    </row>
    <row r="481" spans="2:11">
      <c r="F481" s="200"/>
      <c r="G481" s="200"/>
    </row>
    <row r="482" spans="2:11">
      <c r="B482" s="165" t="s">
        <v>602</v>
      </c>
    </row>
    <row r="484" spans="2:11" s="165" customFormat="1">
      <c r="B484" s="872" t="s">
        <v>603</v>
      </c>
      <c r="C484" s="872"/>
      <c r="D484" s="872"/>
      <c r="E484" s="872"/>
      <c r="F484" s="872"/>
      <c r="G484" s="872"/>
      <c r="H484" s="872"/>
      <c r="I484" s="872"/>
      <c r="J484" s="872"/>
      <c r="K484" s="202"/>
    </row>
    <row r="485" spans="2:11" s="165" customFormat="1">
      <c r="B485" s="202"/>
      <c r="C485" s="202"/>
      <c r="D485" s="202"/>
      <c r="E485" s="202"/>
      <c r="F485" s="202"/>
      <c r="G485" s="202"/>
      <c r="H485" s="202"/>
      <c r="I485" s="202"/>
      <c r="J485" s="202"/>
      <c r="K485" s="202"/>
    </row>
    <row r="486" spans="2:11" s="165" customFormat="1" ht="12" thickBot="1">
      <c r="B486" s="202"/>
      <c r="C486" s="202"/>
      <c r="D486" s="202"/>
      <c r="E486" s="202"/>
      <c r="F486" s="235" t="str">
        <f>H463</f>
        <v>Angaben in THUF</v>
      </c>
      <c r="G486" s="202"/>
      <c r="H486" s="202"/>
      <c r="I486" s="202"/>
      <c r="J486" s="202"/>
      <c r="K486" s="202"/>
    </row>
    <row r="487" spans="2:11" s="165" customFormat="1">
      <c r="B487" s="670" t="s">
        <v>604</v>
      </c>
      <c r="C487" s="671"/>
      <c r="D487" s="672"/>
      <c r="E487" s="672"/>
      <c r="F487" s="892" t="e">
        <f>G$219</f>
        <v>#REF!</v>
      </c>
      <c r="G487" s="202"/>
      <c r="H487" s="202"/>
      <c r="I487" s="202"/>
      <c r="J487" s="202"/>
      <c r="K487" s="202"/>
    </row>
    <row r="488" spans="2:11" s="165" customFormat="1" ht="12" customHeight="1" thickBot="1">
      <c r="B488" s="673"/>
      <c r="C488" s="674"/>
      <c r="D488" s="674"/>
      <c r="E488" s="674"/>
      <c r="F488" s="1040"/>
      <c r="G488" s="202"/>
      <c r="H488" s="202"/>
      <c r="I488" s="202"/>
      <c r="J488" s="202"/>
      <c r="K488" s="202"/>
    </row>
    <row r="489" spans="2:11" s="165" customFormat="1" ht="15" customHeight="1">
      <c r="B489" s="685" t="e">
        <f>Kieg.mell.HU!#REF!</f>
        <v>#REF!</v>
      </c>
      <c r="C489" s="686"/>
      <c r="D489" s="686"/>
      <c r="E489" s="687"/>
      <c r="F489" s="450" t="e">
        <f>Kieg.mell.HU!#REF!</f>
        <v>#REF!</v>
      </c>
      <c r="G489" s="202"/>
      <c r="H489" s="202"/>
      <c r="I489" s="202"/>
      <c r="J489" s="202"/>
      <c r="K489" s="202"/>
    </row>
    <row r="490" spans="2:11" s="165" customFormat="1" ht="15" customHeight="1">
      <c r="B490" s="685" t="e">
        <f>Kieg.mell.HU!#REF!</f>
        <v>#REF!</v>
      </c>
      <c r="C490" s="686"/>
      <c r="D490" s="686"/>
      <c r="E490" s="687"/>
      <c r="F490" s="450" t="e">
        <f>Kieg.mell.HU!#REF!</f>
        <v>#REF!</v>
      </c>
      <c r="G490" s="202"/>
      <c r="H490" s="202"/>
      <c r="I490" s="202"/>
      <c r="J490" s="202"/>
      <c r="K490" s="202"/>
    </row>
    <row r="491" spans="2:11" s="165" customFormat="1" ht="15" customHeight="1">
      <c r="B491" s="685" t="e">
        <f>Kieg.mell.HU!#REF!</f>
        <v>#REF!</v>
      </c>
      <c r="C491" s="686"/>
      <c r="D491" s="686"/>
      <c r="E491" s="687"/>
      <c r="F491" s="450" t="e">
        <f>Kieg.mell.HU!#REF!</f>
        <v>#REF!</v>
      </c>
      <c r="G491" s="202"/>
      <c r="H491" s="202"/>
      <c r="I491" s="202"/>
      <c r="J491" s="202"/>
      <c r="K491" s="202"/>
    </row>
    <row r="492" spans="2:11" s="165" customFormat="1" ht="15" customHeight="1">
      <c r="B492" s="685" t="e">
        <f>Kieg.mell.HU!#REF!</f>
        <v>#REF!</v>
      </c>
      <c r="C492" s="686"/>
      <c r="D492" s="686"/>
      <c r="E492" s="687"/>
      <c r="F492" s="450" t="e">
        <f>Kieg.mell.HU!#REF!</f>
        <v>#REF!</v>
      </c>
      <c r="G492" s="202"/>
      <c r="H492" s="202"/>
      <c r="I492" s="202"/>
      <c r="J492" s="202"/>
      <c r="K492" s="202"/>
    </row>
    <row r="493" spans="2:11" s="165" customFormat="1" ht="15" customHeight="1" thickBot="1">
      <c r="B493" s="685" t="e">
        <f>Kieg.mell.HU!#REF!</f>
        <v>#REF!</v>
      </c>
      <c r="C493" s="686"/>
      <c r="D493" s="686"/>
      <c r="E493" s="687"/>
      <c r="F493" s="450" t="e">
        <f>Kieg.mell.HU!#REF!</f>
        <v>#REF!</v>
      </c>
      <c r="G493" s="202"/>
      <c r="H493" s="202"/>
      <c r="I493" s="202"/>
      <c r="J493" s="202"/>
      <c r="K493" s="202"/>
    </row>
    <row r="494" spans="2:11" s="165" customFormat="1" ht="15" customHeight="1" thickBot="1">
      <c r="B494" s="1050" t="s">
        <v>605</v>
      </c>
      <c r="C494" s="1051"/>
      <c r="D494" s="1051"/>
      <c r="E494" s="1052"/>
      <c r="F494" s="236" t="e">
        <f>SUM(F489:F493)</f>
        <v>#REF!</v>
      </c>
      <c r="G494" s="202"/>
      <c r="H494" s="202"/>
      <c r="I494" s="202"/>
      <c r="J494" s="202"/>
      <c r="K494" s="202"/>
    </row>
    <row r="495" spans="2:11" s="165" customFormat="1">
      <c r="B495" s="202"/>
      <c r="C495" s="202"/>
      <c r="D495" s="202"/>
      <c r="E495" s="202"/>
      <c r="F495" s="202"/>
      <c r="G495" s="202"/>
      <c r="H495" s="202"/>
      <c r="I495" s="202"/>
      <c r="J495" s="202"/>
      <c r="K495" s="202"/>
    </row>
    <row r="496" spans="2:11" s="165" customFormat="1">
      <c r="B496" s="202"/>
      <c r="C496" s="202"/>
      <c r="D496" s="202"/>
      <c r="E496" s="202"/>
      <c r="F496" s="202"/>
      <c r="G496" s="202"/>
      <c r="H496" s="202"/>
      <c r="I496" s="202"/>
      <c r="J496" s="202"/>
      <c r="K496" s="202"/>
    </row>
    <row r="497" spans="1:11">
      <c r="B497" s="205"/>
      <c r="C497" s="205"/>
      <c r="D497" s="205"/>
      <c r="E497" s="205"/>
      <c r="F497" s="205"/>
      <c r="G497" s="205"/>
      <c r="H497" s="205"/>
      <c r="I497" s="205"/>
      <c r="J497" s="205"/>
      <c r="K497" s="205"/>
    </row>
    <row r="499" spans="1:11" ht="13.5" thickBot="1">
      <c r="A499" s="189" t="s">
        <v>272</v>
      </c>
      <c r="B499" s="359" t="s">
        <v>121</v>
      </c>
      <c r="C499" s="227"/>
      <c r="D499" s="227"/>
      <c r="E499" s="227"/>
      <c r="F499" s="227"/>
      <c r="G499" s="227"/>
      <c r="H499" s="227"/>
      <c r="I499" s="227"/>
      <c r="J499" s="227"/>
      <c r="K499" s="227"/>
    </row>
    <row r="501" spans="1:11" s="165" customFormat="1">
      <c r="B501" s="165" t="s">
        <v>1049</v>
      </c>
    </row>
    <row r="502" spans="1:11" s="165" customFormat="1"/>
    <row r="503" spans="1:11" s="165" customFormat="1">
      <c r="B503" s="455" t="s">
        <v>1050</v>
      </c>
    </row>
    <row r="505" spans="1:11" ht="12" thickBot="1">
      <c r="B505" s="165"/>
      <c r="C505" s="165"/>
      <c r="D505" s="165"/>
      <c r="E505" s="165"/>
      <c r="F505" s="165"/>
      <c r="G505" s="215"/>
      <c r="H505" s="215" t="str">
        <f>H463</f>
        <v>Angaben in THUF</v>
      </c>
    </row>
    <row r="506" spans="1:11">
      <c r="B506" s="670" t="s">
        <v>129</v>
      </c>
      <c r="C506" s="671"/>
      <c r="D506" s="672"/>
      <c r="E506" s="672"/>
      <c r="F506" s="892" t="e">
        <f>F464</f>
        <v>#REF!</v>
      </c>
      <c r="G506" s="892" t="e">
        <f>G464</f>
        <v>#REF!</v>
      </c>
      <c r="H506" s="668" t="s">
        <v>518</v>
      </c>
    </row>
    <row r="507" spans="1:11" ht="12" customHeight="1" thickBot="1">
      <c r="B507" s="673"/>
      <c r="C507" s="674"/>
      <c r="D507" s="674"/>
      <c r="E507" s="674"/>
      <c r="F507" s="1040"/>
      <c r="G507" s="1040"/>
      <c r="H507" s="675"/>
    </row>
    <row r="508" spans="1:11" ht="15" customHeight="1">
      <c r="B508" s="685" t="s">
        <v>606</v>
      </c>
      <c r="C508" s="686"/>
      <c r="D508" s="686"/>
      <c r="E508" s="687"/>
      <c r="F508" s="392">
        <f>Kieg.mell.HU!F304</f>
        <v>0</v>
      </c>
      <c r="G508" s="392">
        <f>Kieg.mell.HU!G304</f>
        <v>0</v>
      </c>
      <c r="H508" s="393" t="str">
        <f t="shared" ref="H508:H517" si="8">IF(AND(F508=0,G508=0),"-",IF(F508=0,"n/a",G508/F508-1))</f>
        <v>-</v>
      </c>
    </row>
    <row r="509" spans="1:11" ht="15" customHeight="1">
      <c r="B509" s="1053" t="s">
        <v>607</v>
      </c>
      <c r="C509" s="1054"/>
      <c r="D509" s="1054"/>
      <c r="E509" s="1055"/>
      <c r="F509" s="392">
        <f>Kieg.mell.HU!F305</f>
        <v>0</v>
      </c>
      <c r="G509" s="392">
        <f>Kieg.mell.HU!G305</f>
        <v>0</v>
      </c>
      <c r="H509" s="394" t="str">
        <f t="shared" si="8"/>
        <v>-</v>
      </c>
    </row>
    <row r="510" spans="1:11" ht="15" customHeight="1">
      <c r="B510" s="662"/>
      <c r="C510" s="663"/>
      <c r="D510" s="663"/>
      <c r="E510" s="664"/>
      <c r="F510" s="392">
        <f>Kieg.mell.HU!F306</f>
        <v>0</v>
      </c>
      <c r="G510" s="392">
        <f>Kieg.mell.HU!G306</f>
        <v>0</v>
      </c>
      <c r="H510" s="394" t="str">
        <f t="shared" si="8"/>
        <v>-</v>
      </c>
    </row>
    <row r="511" spans="1:11" ht="15" customHeight="1">
      <c r="B511" s="685" t="s">
        <v>608</v>
      </c>
      <c r="C511" s="686"/>
      <c r="D511" s="686"/>
      <c r="E511" s="687"/>
      <c r="F511" s="392">
        <f>Kieg.mell.HU!F307</f>
        <v>3724</v>
      </c>
      <c r="G511" s="392">
        <f>Kieg.mell.HU!G307</f>
        <v>3324</v>
      </c>
      <c r="H511" s="394">
        <f t="shared" si="8"/>
        <v>-0.10741138560687435</v>
      </c>
    </row>
    <row r="512" spans="1:11" ht="15" customHeight="1">
      <c r="B512" s="1053" t="s">
        <v>607</v>
      </c>
      <c r="C512" s="1054"/>
      <c r="D512" s="1054"/>
      <c r="E512" s="1055"/>
      <c r="F512" s="392">
        <f>Kieg.mell.HU!F308</f>
        <v>0</v>
      </c>
      <c r="G512" s="392">
        <f>Kieg.mell.HU!G308</f>
        <v>0</v>
      </c>
      <c r="H512" s="394" t="str">
        <f t="shared" si="8"/>
        <v>-</v>
      </c>
    </row>
    <row r="513" spans="1:11" ht="15" customHeight="1">
      <c r="B513" s="662"/>
      <c r="C513" s="663"/>
      <c r="D513" s="663"/>
      <c r="E513" s="664"/>
      <c r="F513" s="392">
        <f>Kieg.mell.HU!F309</f>
        <v>0</v>
      </c>
      <c r="G513" s="392">
        <f>Kieg.mell.HU!G309</f>
        <v>0</v>
      </c>
      <c r="H513" s="394" t="str">
        <f t="shared" si="8"/>
        <v>-</v>
      </c>
    </row>
    <row r="514" spans="1:11" ht="15" customHeight="1">
      <c r="B514" s="993" t="s">
        <v>609</v>
      </c>
      <c r="C514" s="994"/>
      <c r="D514" s="994"/>
      <c r="E514" s="995"/>
      <c r="F514" s="392">
        <f>Kieg.mell.HU!F310</f>
        <v>0</v>
      </c>
      <c r="G514" s="392">
        <f>Kieg.mell.HU!G310</f>
        <v>0</v>
      </c>
      <c r="H514" s="394" t="str">
        <f t="shared" si="8"/>
        <v>-</v>
      </c>
    </row>
    <row r="515" spans="1:11" ht="15" customHeight="1">
      <c r="B515" s="1053" t="s">
        <v>607</v>
      </c>
      <c r="C515" s="1054"/>
      <c r="D515" s="1054"/>
      <c r="E515" s="1055"/>
      <c r="F515" s="392">
        <f>Kieg.mell.HU!F311</f>
        <v>0</v>
      </c>
      <c r="G515" s="392">
        <f>Kieg.mell.HU!G311</f>
        <v>0</v>
      </c>
      <c r="H515" s="394" t="str">
        <f t="shared" si="8"/>
        <v>-</v>
      </c>
    </row>
    <row r="516" spans="1:11" ht="15" customHeight="1" thickBot="1">
      <c r="B516" s="662"/>
      <c r="C516" s="663"/>
      <c r="D516" s="663"/>
      <c r="E516" s="664"/>
      <c r="F516" s="392">
        <f>Kieg.mell.HU!F312</f>
        <v>0</v>
      </c>
      <c r="G516" s="392">
        <f>Kieg.mell.HU!G312</f>
        <v>0</v>
      </c>
      <c r="H516" s="394" t="str">
        <f t="shared" si="8"/>
        <v>-</v>
      </c>
    </row>
    <row r="517" spans="1:11" ht="15" customHeight="1" thickBot="1">
      <c r="B517" s="682" t="s">
        <v>610</v>
      </c>
      <c r="C517" s="683"/>
      <c r="D517" s="683"/>
      <c r="E517" s="684"/>
      <c r="F517" s="451">
        <f>F508+F511+F514</f>
        <v>3724</v>
      </c>
      <c r="G517" s="451">
        <f>G508+G511+G514</f>
        <v>3324</v>
      </c>
      <c r="H517" s="433">
        <f t="shared" si="8"/>
        <v>-0.10741138560687435</v>
      </c>
    </row>
    <row r="518" spans="1:11">
      <c r="F518" s="200" t="e">
        <f>F517-#REF!</f>
        <v>#REF!</v>
      </c>
      <c r="G518" s="200" t="e">
        <f>G517-#REF!</f>
        <v>#REF!</v>
      </c>
    </row>
    <row r="519" spans="1:11">
      <c r="F519" s="200"/>
      <c r="G519" s="200"/>
    </row>
    <row r="520" spans="1:11" ht="12.75">
      <c r="A520" s="688" t="s">
        <v>611</v>
      </c>
      <c r="B520" s="688"/>
      <c r="C520" s="688"/>
      <c r="D520" s="688"/>
      <c r="E520" s="688"/>
      <c r="F520" s="688"/>
      <c r="G520" s="200"/>
    </row>
    <row r="522" spans="1:11" ht="13.5" thickBot="1">
      <c r="A522" s="189" t="s">
        <v>2</v>
      </c>
      <c r="B522" s="359" t="s">
        <v>612</v>
      </c>
      <c r="C522" s="227"/>
      <c r="D522" s="227"/>
      <c r="E522" s="227"/>
      <c r="F522" s="227"/>
      <c r="G522" s="227"/>
      <c r="H522" s="227"/>
      <c r="I522" s="227"/>
      <c r="J522" s="227"/>
      <c r="K522" s="227"/>
    </row>
    <row r="524" spans="1:11" s="165" customFormat="1">
      <c r="B524" s="455" t="s">
        <v>1051</v>
      </c>
    </row>
    <row r="525" spans="1:11" s="165" customFormat="1"/>
    <row r="526" spans="1:11" s="165" customFormat="1">
      <c r="B526" s="455" t="s">
        <v>1052</v>
      </c>
    </row>
    <row r="527" spans="1:11" s="165" customFormat="1">
      <c r="B527" s="550" t="s">
        <v>613</v>
      </c>
    </row>
    <row r="529" spans="1:11" ht="12" thickBot="1">
      <c r="B529" s="165"/>
      <c r="C529" s="165"/>
      <c r="D529" s="165"/>
      <c r="E529" s="165"/>
      <c r="F529" s="165"/>
      <c r="G529" s="215"/>
      <c r="H529" s="215" t="str">
        <f>H505</f>
        <v>Angaben in THUF</v>
      </c>
    </row>
    <row r="530" spans="1:11">
      <c r="B530" s="670" t="s">
        <v>129</v>
      </c>
      <c r="C530" s="671"/>
      <c r="D530" s="672"/>
      <c r="E530" s="672"/>
      <c r="F530" s="668" t="str">
        <f>'EgyszÉvesEredmÖsszktg"A"DE'!D10</f>
        <v>01.01.2015-31.12.2015</v>
      </c>
      <c r="G530" s="668" t="str">
        <f>'EgyszÉvesEredmÖsszktg"A"DE'!F10</f>
        <v>01.01.2016-31.12.2016</v>
      </c>
      <c r="H530" s="668" t="s">
        <v>518</v>
      </c>
    </row>
    <row r="531" spans="1:11" ht="12" thickBot="1">
      <c r="B531" s="673"/>
      <c r="C531" s="674"/>
      <c r="D531" s="674"/>
      <c r="E531" s="674"/>
      <c r="F531" s="675"/>
      <c r="G531" s="675"/>
      <c r="H531" s="675"/>
    </row>
    <row r="532" spans="1:11" ht="15" customHeight="1">
      <c r="B532" s="685" t="s">
        <v>614</v>
      </c>
      <c r="C532" s="686"/>
      <c r="D532" s="686"/>
      <c r="E532" s="687"/>
      <c r="F532" s="452">
        <f>Kieg.mell.HU!F327</f>
        <v>101264</v>
      </c>
      <c r="G532" s="452">
        <f>Kieg.mell.HU!G327</f>
        <v>90727</v>
      </c>
      <c r="H532" s="194">
        <f>IF(AND(F532=0,G532=0),"-",IF(F532=0,"n/a",G532/F532-1))</f>
        <v>-0.10405474798546377</v>
      </c>
    </row>
    <row r="533" spans="1:11" ht="15" customHeight="1">
      <c r="B533" s="1053" t="s">
        <v>607</v>
      </c>
      <c r="C533" s="1054"/>
      <c r="D533" s="1054"/>
      <c r="E533" s="1055"/>
      <c r="F533" s="452">
        <f>Kieg.mell.HU!F328</f>
        <v>0</v>
      </c>
      <c r="G533" s="452">
        <f>Kieg.mell.HU!G328</f>
        <v>0</v>
      </c>
      <c r="H533" s="212"/>
    </row>
    <row r="534" spans="1:11" ht="15" customHeight="1">
      <c r="B534" s="685" t="s">
        <v>615</v>
      </c>
      <c r="C534" s="686"/>
      <c r="D534" s="686"/>
      <c r="E534" s="687"/>
      <c r="F534" s="452">
        <f>Kieg.mell.HU!F329</f>
        <v>0</v>
      </c>
      <c r="G534" s="452">
        <f>Kieg.mell.HU!G329</f>
        <v>0</v>
      </c>
      <c r="H534" s="195" t="str">
        <f>IF(AND(F534=0,G534=0),"-",IF(F534=0,"n/a",G534/F534-1))</f>
        <v>-</v>
      </c>
    </row>
    <row r="535" spans="1:11" ht="15" customHeight="1" thickBot="1">
      <c r="B535" s="1053" t="s">
        <v>607</v>
      </c>
      <c r="C535" s="1054"/>
      <c r="D535" s="1054"/>
      <c r="E535" s="1055"/>
      <c r="F535" s="452">
        <f>Kieg.mell.HU!F330</f>
        <v>0</v>
      </c>
      <c r="G535" s="452">
        <f>Kieg.mell.HU!G330</f>
        <v>0</v>
      </c>
      <c r="H535" s="195" t="str">
        <f>IF(AND(F535=0,G535=0),"-",IF(F535=0,"n/a",G535/F535-1))</f>
        <v>-</v>
      </c>
    </row>
    <row r="536" spans="1:11" ht="15" customHeight="1" thickBot="1">
      <c r="B536" s="682" t="s">
        <v>616</v>
      </c>
      <c r="C536" s="683"/>
      <c r="D536" s="683"/>
      <c r="E536" s="684"/>
      <c r="F536" s="233">
        <f>F532+F534</f>
        <v>101264</v>
      </c>
      <c r="G536" s="233">
        <f>G532+G534</f>
        <v>90727</v>
      </c>
      <c r="H536" s="204">
        <f>IF(AND(F536=0,G536=0),"-",IF(F536=0,"n/a",G536/F536-1))</f>
        <v>-0.10405474798546377</v>
      </c>
    </row>
    <row r="537" spans="1:11" ht="15" customHeight="1">
      <c r="F537" s="200" t="e">
        <f>F536-#REF!</f>
        <v>#REF!</v>
      </c>
      <c r="G537" s="200" t="e">
        <f>G536-#REF!</f>
        <v>#REF!</v>
      </c>
    </row>
    <row r="538" spans="1:11" ht="43.5" customHeight="1">
      <c r="B538" s="514" t="s">
        <v>533</v>
      </c>
      <c r="C538" s="514"/>
      <c r="D538" s="514"/>
      <c r="E538" s="514"/>
      <c r="F538" s="514"/>
      <c r="G538" s="514"/>
      <c r="H538" s="514"/>
      <c r="I538" s="514"/>
      <c r="J538" s="514"/>
      <c r="K538" s="514"/>
    </row>
    <row r="539" spans="1:11">
      <c r="B539" s="237"/>
      <c r="C539" s="237"/>
      <c r="D539" s="237"/>
      <c r="E539" s="237"/>
      <c r="F539" s="224"/>
    </row>
    <row r="541" spans="1:11" ht="12" thickBot="1">
      <c r="A541" s="238" t="s">
        <v>292</v>
      </c>
      <c r="B541" s="244" t="s">
        <v>617</v>
      </c>
      <c r="C541" s="227"/>
      <c r="D541" s="227"/>
      <c r="E541" s="227"/>
      <c r="F541" s="227"/>
      <c r="G541" s="227"/>
      <c r="H541" s="227"/>
      <c r="I541" s="227"/>
      <c r="J541" s="227"/>
      <c r="K541" s="227"/>
    </row>
    <row r="542" spans="1:11">
      <c r="A542" s="238"/>
      <c r="B542" s="239"/>
      <c r="C542" s="239"/>
      <c r="D542" s="239"/>
      <c r="E542" s="239"/>
      <c r="F542" s="239"/>
      <c r="G542" s="239"/>
      <c r="H542" s="239"/>
      <c r="I542" s="239"/>
      <c r="J542" s="239"/>
      <c r="K542" s="239"/>
    </row>
    <row r="543" spans="1:11">
      <c r="B543" s="455" t="s">
        <v>618</v>
      </c>
    </row>
    <row r="545" spans="1:11">
      <c r="B545" s="206" t="s">
        <v>619</v>
      </c>
      <c r="C545" s="202"/>
      <c r="D545" s="202"/>
      <c r="E545" s="202"/>
      <c r="F545" s="202"/>
      <c r="G545" s="202"/>
      <c r="H545" s="202"/>
      <c r="I545" s="202"/>
      <c r="J545" s="202"/>
      <c r="K545" s="202"/>
    </row>
    <row r="546" spans="1:11" ht="12" thickBot="1">
      <c r="B546" s="165"/>
      <c r="C546" s="165"/>
      <c r="D546" s="165"/>
      <c r="E546" s="165"/>
      <c r="F546" s="165"/>
      <c r="G546" s="215"/>
      <c r="H546" s="215" t="s">
        <v>127</v>
      </c>
    </row>
    <row r="547" spans="1:11">
      <c r="B547" s="670" t="s">
        <v>129</v>
      </c>
      <c r="C547" s="671"/>
      <c r="D547" s="672"/>
      <c r="E547" s="672"/>
      <c r="F547" s="668" t="str">
        <f>F530</f>
        <v>01.01.2015-31.12.2015</v>
      </c>
      <c r="G547" s="668" t="str">
        <f>G530</f>
        <v>01.01.2016-31.12.2016</v>
      </c>
      <c r="H547" s="668" t="s">
        <v>518</v>
      </c>
    </row>
    <row r="548" spans="1:11" ht="12" thickBot="1">
      <c r="B548" s="673"/>
      <c r="C548" s="674"/>
      <c r="D548" s="674"/>
      <c r="E548" s="674"/>
      <c r="F548" s="675"/>
      <c r="G548" s="675"/>
      <c r="H548" s="675"/>
    </row>
    <row r="549" spans="1:11" ht="15" customHeight="1">
      <c r="B549" s="685"/>
      <c r="C549" s="686"/>
      <c r="D549" s="686"/>
      <c r="E549" s="687"/>
      <c r="F549" s="402" t="e">
        <f>Kieg.mell.HU!#REF!</f>
        <v>#REF!</v>
      </c>
      <c r="G549" s="402" t="e">
        <f>Kieg.mell.HU!#REF!</f>
        <v>#REF!</v>
      </c>
      <c r="H549" s="194" t="e">
        <f t="shared" ref="H549:H557" si="9">IF(AND(F549=0,G549=0),"-",IF(F549=0,"n/a",G549/F549-1))</f>
        <v>#REF!</v>
      </c>
    </row>
    <row r="550" spans="1:11" ht="15" customHeight="1">
      <c r="B550" s="1056"/>
      <c r="C550" s="1057"/>
      <c r="D550" s="1057"/>
      <c r="E550" s="1058"/>
      <c r="F550" s="402" t="e">
        <f>Kieg.mell.HU!#REF!</f>
        <v>#REF!</v>
      </c>
      <c r="G550" s="402" t="e">
        <f>Kieg.mell.HU!#REF!</f>
        <v>#REF!</v>
      </c>
      <c r="H550" s="195" t="e">
        <f t="shared" si="9"/>
        <v>#REF!</v>
      </c>
    </row>
    <row r="551" spans="1:11" ht="15" customHeight="1">
      <c r="B551" s="1056"/>
      <c r="C551" s="1057"/>
      <c r="D551" s="1057"/>
      <c r="E551" s="1058"/>
      <c r="F551" s="402" t="e">
        <f>Kieg.mell.HU!#REF!</f>
        <v>#REF!</v>
      </c>
      <c r="G551" s="402" t="e">
        <f>Kieg.mell.HU!#REF!</f>
        <v>#REF!</v>
      </c>
      <c r="H551" s="195" t="e">
        <f t="shared" si="9"/>
        <v>#REF!</v>
      </c>
    </row>
    <row r="552" spans="1:11" ht="15" customHeight="1">
      <c r="B552" s="1056"/>
      <c r="C552" s="1057"/>
      <c r="D552" s="1057"/>
      <c r="E552" s="1058"/>
      <c r="F552" s="402" t="e">
        <f>Kieg.mell.HU!#REF!</f>
        <v>#REF!</v>
      </c>
      <c r="G552" s="402" t="e">
        <f>Kieg.mell.HU!#REF!</f>
        <v>#REF!</v>
      </c>
      <c r="H552" s="195" t="e">
        <f t="shared" si="9"/>
        <v>#REF!</v>
      </c>
    </row>
    <row r="553" spans="1:11" ht="15" customHeight="1">
      <c r="B553" s="1056"/>
      <c r="C553" s="1057"/>
      <c r="D553" s="1057"/>
      <c r="E553" s="1058"/>
      <c r="F553" s="402" t="e">
        <f>Kieg.mell.HU!#REF!</f>
        <v>#REF!</v>
      </c>
      <c r="G553" s="402" t="e">
        <f>Kieg.mell.HU!#REF!</f>
        <v>#REF!</v>
      </c>
      <c r="H553" s="195" t="e">
        <f t="shared" si="9"/>
        <v>#REF!</v>
      </c>
    </row>
    <row r="554" spans="1:11" ht="15" customHeight="1">
      <c r="B554" s="685"/>
      <c r="C554" s="686"/>
      <c r="D554" s="686"/>
      <c r="E554" s="687"/>
      <c r="F554" s="402" t="e">
        <f>Kieg.mell.HU!#REF!</f>
        <v>#REF!</v>
      </c>
      <c r="G554" s="402" t="e">
        <f>Kieg.mell.HU!#REF!</f>
        <v>#REF!</v>
      </c>
      <c r="H554" s="195" t="e">
        <f t="shared" si="9"/>
        <v>#REF!</v>
      </c>
    </row>
    <row r="555" spans="1:11" ht="15" customHeight="1">
      <c r="B555" s="1056"/>
      <c r="C555" s="1057"/>
      <c r="D555" s="1057"/>
      <c r="E555" s="1058"/>
      <c r="F555" s="402" t="e">
        <f>Kieg.mell.HU!#REF!</f>
        <v>#REF!</v>
      </c>
      <c r="G555" s="402" t="e">
        <f>Kieg.mell.HU!#REF!</f>
        <v>#REF!</v>
      </c>
      <c r="H555" s="195" t="e">
        <f t="shared" si="9"/>
        <v>#REF!</v>
      </c>
    </row>
    <row r="556" spans="1:11" ht="15" customHeight="1" thickBot="1">
      <c r="B556" s="1056"/>
      <c r="C556" s="1057"/>
      <c r="D556" s="1057"/>
      <c r="E556" s="1058"/>
      <c r="F556" s="402" t="e">
        <f>Kieg.mell.HU!#REF!</f>
        <v>#REF!</v>
      </c>
      <c r="G556" s="402" t="e">
        <f>Kieg.mell.HU!#REF!</f>
        <v>#REF!</v>
      </c>
      <c r="H556" s="195" t="e">
        <f t="shared" si="9"/>
        <v>#REF!</v>
      </c>
    </row>
    <row r="557" spans="1:11" ht="35.25" customHeight="1" thickBot="1">
      <c r="B557" s="1050" t="s">
        <v>620</v>
      </c>
      <c r="C557" s="1051"/>
      <c r="D557" s="1051"/>
      <c r="E557" s="1052"/>
      <c r="F557" s="222" t="e">
        <f>SUM(F549:F556)</f>
        <v>#REF!</v>
      </c>
      <c r="G557" s="454" t="e">
        <f>SUM(G549:G556)</f>
        <v>#REF!</v>
      </c>
      <c r="H557" s="204" t="e">
        <f t="shared" si="9"/>
        <v>#REF!</v>
      </c>
    </row>
    <row r="558" spans="1:11">
      <c r="A558" s="238"/>
      <c r="B558" s="239"/>
      <c r="C558" s="239"/>
      <c r="D558" s="239"/>
      <c r="E558" s="239"/>
      <c r="F558" s="239"/>
      <c r="G558" s="239"/>
      <c r="H558" s="239"/>
      <c r="I558" s="239"/>
      <c r="J558" s="239"/>
      <c r="K558" s="239"/>
    </row>
    <row r="559" spans="1:11">
      <c r="B559" s="455" t="s">
        <v>621</v>
      </c>
    </row>
    <row r="561" spans="2:11">
      <c r="B561" s="206" t="s">
        <v>622</v>
      </c>
      <c r="C561" s="202"/>
      <c r="D561" s="202"/>
      <c r="E561" s="202"/>
      <c r="F561" s="202"/>
      <c r="G561" s="202"/>
      <c r="H561" s="202"/>
      <c r="I561" s="202"/>
      <c r="J561" s="202"/>
      <c r="K561" s="202"/>
    </row>
    <row r="562" spans="2:11" ht="12" thickBot="1">
      <c r="B562" s="165"/>
      <c r="C562" s="165"/>
      <c r="D562" s="165"/>
      <c r="E562" s="165"/>
      <c r="F562" s="165"/>
      <c r="G562" s="215"/>
      <c r="H562" s="215" t="s">
        <v>127</v>
      </c>
    </row>
    <row r="563" spans="2:11">
      <c r="B563" s="670" t="s">
        <v>129</v>
      </c>
      <c r="C563" s="671"/>
      <c r="D563" s="672"/>
      <c r="E563" s="672"/>
      <c r="F563" s="668" t="str">
        <f>F530</f>
        <v>01.01.2015-31.12.2015</v>
      </c>
      <c r="G563" s="668" t="str">
        <f>G530</f>
        <v>01.01.2016-31.12.2016</v>
      </c>
      <c r="H563" s="668" t="s">
        <v>518</v>
      </c>
    </row>
    <row r="564" spans="2:11" ht="12" thickBot="1">
      <c r="B564" s="673"/>
      <c r="C564" s="674"/>
      <c r="D564" s="674"/>
      <c r="E564" s="674"/>
      <c r="F564" s="675"/>
      <c r="G564" s="675"/>
      <c r="H564" s="675"/>
    </row>
    <row r="565" spans="2:11" ht="15" customHeight="1">
      <c r="B565" s="685"/>
      <c r="C565" s="686"/>
      <c r="D565" s="686"/>
      <c r="E565" s="687"/>
      <c r="F565" s="402" t="e">
        <f>Kieg.mell.HU!#REF!</f>
        <v>#REF!</v>
      </c>
      <c r="G565" s="402" t="e">
        <f>Kieg.mell.HU!#REF!</f>
        <v>#REF!</v>
      </c>
      <c r="H565" s="194" t="e">
        <f t="shared" ref="H565:H573" si="10">IF(AND(F565=0,G565=0),"-",IF(F565=0,"n/a",G565/F565-1))</f>
        <v>#REF!</v>
      </c>
    </row>
    <row r="566" spans="2:11" ht="15" customHeight="1">
      <c r="B566" s="1056"/>
      <c r="C566" s="1057"/>
      <c r="D566" s="1057"/>
      <c r="E566" s="1058"/>
      <c r="F566" s="402" t="e">
        <f>Kieg.mell.HU!#REF!</f>
        <v>#REF!</v>
      </c>
      <c r="G566" s="402" t="e">
        <f>Kieg.mell.HU!#REF!</f>
        <v>#REF!</v>
      </c>
      <c r="H566" s="195" t="e">
        <f t="shared" si="10"/>
        <v>#REF!</v>
      </c>
    </row>
    <row r="567" spans="2:11" ht="15" customHeight="1">
      <c r="B567" s="1056"/>
      <c r="C567" s="1057"/>
      <c r="D567" s="1057"/>
      <c r="E567" s="1058"/>
      <c r="F567" s="402" t="e">
        <f>Kieg.mell.HU!#REF!</f>
        <v>#REF!</v>
      </c>
      <c r="G567" s="402" t="e">
        <f>Kieg.mell.HU!#REF!</f>
        <v>#REF!</v>
      </c>
      <c r="H567" s="195" t="e">
        <f t="shared" si="10"/>
        <v>#REF!</v>
      </c>
    </row>
    <row r="568" spans="2:11" ht="15" customHeight="1">
      <c r="B568" s="1056"/>
      <c r="C568" s="1057"/>
      <c r="D568" s="1057"/>
      <c r="E568" s="1058"/>
      <c r="F568" s="402" t="e">
        <f>Kieg.mell.HU!#REF!</f>
        <v>#REF!</v>
      </c>
      <c r="G568" s="402" t="e">
        <f>Kieg.mell.HU!#REF!</f>
        <v>#REF!</v>
      </c>
      <c r="H568" s="195" t="e">
        <f t="shared" si="10"/>
        <v>#REF!</v>
      </c>
    </row>
    <row r="569" spans="2:11" ht="15" customHeight="1">
      <c r="B569" s="1056"/>
      <c r="C569" s="1057"/>
      <c r="D569" s="1057"/>
      <c r="E569" s="1058"/>
      <c r="F569" s="402" t="e">
        <f>Kieg.mell.HU!#REF!</f>
        <v>#REF!</v>
      </c>
      <c r="G569" s="402" t="e">
        <f>Kieg.mell.HU!#REF!</f>
        <v>#REF!</v>
      </c>
      <c r="H569" s="195" t="e">
        <f t="shared" si="10"/>
        <v>#REF!</v>
      </c>
    </row>
    <row r="570" spans="2:11" ht="15" customHeight="1">
      <c r="B570" s="685"/>
      <c r="C570" s="686"/>
      <c r="D570" s="686"/>
      <c r="E570" s="687"/>
      <c r="F570" s="402" t="e">
        <f>Kieg.mell.HU!#REF!</f>
        <v>#REF!</v>
      </c>
      <c r="G570" s="402" t="e">
        <f>Kieg.mell.HU!#REF!</f>
        <v>#REF!</v>
      </c>
      <c r="H570" s="195" t="e">
        <f t="shared" si="10"/>
        <v>#REF!</v>
      </c>
    </row>
    <row r="571" spans="2:11" ht="15" customHeight="1">
      <c r="B571" s="1056"/>
      <c r="C571" s="1057"/>
      <c r="D571" s="1057"/>
      <c r="E571" s="1058"/>
      <c r="F571" s="402" t="e">
        <f>Kieg.mell.HU!#REF!</f>
        <v>#REF!</v>
      </c>
      <c r="G571" s="402" t="e">
        <f>Kieg.mell.HU!#REF!</f>
        <v>#REF!</v>
      </c>
      <c r="H571" s="195" t="e">
        <f t="shared" si="10"/>
        <v>#REF!</v>
      </c>
    </row>
    <row r="572" spans="2:11" ht="15" customHeight="1" thickBot="1">
      <c r="B572" s="1056"/>
      <c r="C572" s="1057"/>
      <c r="D572" s="1057"/>
      <c r="E572" s="1058"/>
      <c r="F572" s="402" t="e">
        <f>Kieg.mell.HU!#REF!</f>
        <v>#REF!</v>
      </c>
      <c r="G572" s="402" t="e">
        <f>Kieg.mell.HU!#REF!</f>
        <v>#REF!</v>
      </c>
      <c r="H572" s="195" t="e">
        <f t="shared" si="10"/>
        <v>#REF!</v>
      </c>
    </row>
    <row r="573" spans="2:11" ht="35.25" customHeight="1" thickBot="1">
      <c r="B573" s="1050" t="s">
        <v>623</v>
      </c>
      <c r="C573" s="1051"/>
      <c r="D573" s="1051"/>
      <c r="E573" s="1052"/>
      <c r="F573" s="222" t="e">
        <f>SUM(F565:F572)</f>
        <v>#REF!</v>
      </c>
      <c r="G573" s="454" t="e">
        <f>SUM(G565:G572)</f>
        <v>#REF!</v>
      </c>
      <c r="H573" s="204" t="e">
        <f t="shared" si="10"/>
        <v>#REF!</v>
      </c>
    </row>
    <row r="574" spans="2:11">
      <c r="B574" s="456"/>
      <c r="C574" s="456"/>
      <c r="D574" s="456"/>
      <c r="E574" s="456"/>
      <c r="F574" s="241"/>
      <c r="G574" s="241"/>
      <c r="H574" s="242"/>
    </row>
    <row r="575" spans="2:11">
      <c r="B575" s="455" t="s">
        <v>624</v>
      </c>
    </row>
    <row r="577" spans="1:11">
      <c r="B577" s="206" t="s">
        <v>625</v>
      </c>
      <c r="C577" s="202"/>
      <c r="D577" s="202"/>
      <c r="E577" s="202"/>
      <c r="F577" s="202"/>
      <c r="G577" s="202"/>
      <c r="H577" s="202"/>
      <c r="I577" s="202"/>
      <c r="J577" s="202"/>
      <c r="K577" s="202"/>
    </row>
    <row r="578" spans="1:11" ht="12" thickBot="1">
      <c r="B578" s="165"/>
      <c r="C578" s="165"/>
      <c r="D578" s="165"/>
      <c r="E578" s="165"/>
      <c r="F578" s="165"/>
      <c r="G578" s="215"/>
      <c r="H578" s="215" t="s">
        <v>127</v>
      </c>
    </row>
    <row r="579" spans="1:11">
      <c r="B579" s="670" t="s">
        <v>129</v>
      </c>
      <c r="C579" s="671"/>
      <c r="D579" s="672"/>
      <c r="E579" s="672"/>
      <c r="F579" s="668" t="str">
        <f>F530</f>
        <v>01.01.2015-31.12.2015</v>
      </c>
      <c r="G579" s="668" t="str">
        <f>G530</f>
        <v>01.01.2016-31.12.2016</v>
      </c>
      <c r="H579" s="668" t="s">
        <v>518</v>
      </c>
    </row>
    <row r="580" spans="1:11" ht="12" thickBot="1">
      <c r="B580" s="673"/>
      <c r="C580" s="674"/>
      <c r="D580" s="674"/>
      <c r="E580" s="674"/>
      <c r="F580" s="675"/>
      <c r="G580" s="675"/>
      <c r="H580" s="675"/>
    </row>
    <row r="581" spans="1:11" ht="15" customHeight="1">
      <c r="B581" s="685"/>
      <c r="C581" s="686"/>
      <c r="D581" s="686"/>
      <c r="E581" s="687"/>
      <c r="F581" s="402">
        <f>Kieg.mell.HU!F349</f>
        <v>2429</v>
      </c>
      <c r="G581" s="402">
        <f>Kieg.mell.HU!G349</f>
        <v>1614</v>
      </c>
      <c r="H581" s="194">
        <f t="shared" ref="H581:H589" si="11">IF(AND(F581=0,G581=0),"-",IF(F581=0,"n/a",G581/F581-1))</f>
        <v>-0.33552902428983122</v>
      </c>
    </row>
    <row r="582" spans="1:11" ht="15" customHeight="1">
      <c r="B582" s="1056"/>
      <c r="C582" s="1057"/>
      <c r="D582" s="1057"/>
      <c r="E582" s="1058"/>
      <c r="F582" s="402">
        <f>Kieg.mell.HU!F350</f>
        <v>0</v>
      </c>
      <c r="G582" s="402">
        <f>Kieg.mell.HU!G350</f>
        <v>0</v>
      </c>
      <c r="H582" s="195" t="str">
        <f t="shared" si="11"/>
        <v>-</v>
      </c>
    </row>
    <row r="583" spans="1:11" ht="15" customHeight="1">
      <c r="B583" s="1056"/>
      <c r="C583" s="1057"/>
      <c r="D583" s="1057"/>
      <c r="E583" s="1058"/>
      <c r="F583" s="402" t="e">
        <f>Kieg.mell.HU!#REF!</f>
        <v>#REF!</v>
      </c>
      <c r="G583" s="402" t="e">
        <f>Kieg.mell.HU!#REF!</f>
        <v>#REF!</v>
      </c>
      <c r="H583" s="195" t="e">
        <f t="shared" si="11"/>
        <v>#REF!</v>
      </c>
    </row>
    <row r="584" spans="1:11" ht="15" customHeight="1">
      <c r="B584" s="1056"/>
      <c r="C584" s="1057"/>
      <c r="D584" s="1057"/>
      <c r="E584" s="1058"/>
      <c r="F584" s="402" t="e">
        <f>Kieg.mell.HU!#REF!</f>
        <v>#REF!</v>
      </c>
      <c r="G584" s="402" t="e">
        <f>Kieg.mell.HU!#REF!</f>
        <v>#REF!</v>
      </c>
      <c r="H584" s="195" t="e">
        <f t="shared" si="11"/>
        <v>#REF!</v>
      </c>
    </row>
    <row r="585" spans="1:11" ht="15" customHeight="1">
      <c r="B585" s="1056"/>
      <c r="C585" s="1057"/>
      <c r="D585" s="1057"/>
      <c r="E585" s="1058"/>
      <c r="F585" s="402" t="e">
        <f>Kieg.mell.HU!#REF!</f>
        <v>#REF!</v>
      </c>
      <c r="G585" s="402" t="e">
        <f>Kieg.mell.HU!#REF!</f>
        <v>#REF!</v>
      </c>
      <c r="H585" s="195" t="e">
        <f t="shared" si="11"/>
        <v>#REF!</v>
      </c>
    </row>
    <row r="586" spans="1:11" ht="15" customHeight="1">
      <c r="B586" s="685"/>
      <c r="C586" s="686"/>
      <c r="D586" s="686"/>
      <c r="E586" s="687"/>
      <c r="F586" s="402" t="e">
        <f>Kieg.mell.HU!#REF!</f>
        <v>#REF!</v>
      </c>
      <c r="G586" s="402" t="e">
        <f>Kieg.mell.HU!#REF!</f>
        <v>#REF!</v>
      </c>
      <c r="H586" s="195" t="e">
        <f t="shared" si="11"/>
        <v>#REF!</v>
      </c>
    </row>
    <row r="587" spans="1:11" ht="15" customHeight="1">
      <c r="B587" s="1056"/>
      <c r="C587" s="1057"/>
      <c r="D587" s="1057"/>
      <c r="E587" s="1058"/>
      <c r="F587" s="402" t="e">
        <f>Kieg.mell.HU!#REF!</f>
        <v>#REF!</v>
      </c>
      <c r="G587" s="402" t="e">
        <f>Kieg.mell.HU!#REF!</f>
        <v>#REF!</v>
      </c>
      <c r="H587" s="195" t="e">
        <f t="shared" si="11"/>
        <v>#REF!</v>
      </c>
    </row>
    <row r="588" spans="1:11" ht="15" customHeight="1" thickBot="1">
      <c r="B588" s="1056"/>
      <c r="C588" s="1057"/>
      <c r="D588" s="1057"/>
      <c r="E588" s="1058"/>
      <c r="F588" s="402">
        <f>Kieg.mell.HU!F351</f>
        <v>0</v>
      </c>
      <c r="G588" s="402">
        <f>Kieg.mell.HU!G351</f>
        <v>0</v>
      </c>
      <c r="H588" s="195" t="str">
        <f t="shared" si="11"/>
        <v>-</v>
      </c>
    </row>
    <row r="589" spans="1:11" ht="39.75" customHeight="1" thickBot="1">
      <c r="B589" s="1050" t="s">
        <v>626</v>
      </c>
      <c r="C589" s="1051"/>
      <c r="D589" s="1051"/>
      <c r="E589" s="1052"/>
      <c r="F589" s="222" t="e">
        <f>SUM(F581:F588)</f>
        <v>#REF!</v>
      </c>
      <c r="G589" s="454" t="e">
        <f>SUM(G581:G588)</f>
        <v>#REF!</v>
      </c>
      <c r="H589" s="204" t="e">
        <f t="shared" si="11"/>
        <v>#REF!</v>
      </c>
    </row>
    <row r="590" spans="1:11">
      <c r="B590" s="456"/>
      <c r="C590" s="456"/>
      <c r="D590" s="456"/>
      <c r="E590" s="456"/>
      <c r="F590" s="241"/>
      <c r="G590" s="241"/>
      <c r="H590" s="242"/>
    </row>
    <row r="591" spans="1:11">
      <c r="B591" s="234"/>
      <c r="C591" s="234"/>
      <c r="D591" s="234"/>
      <c r="E591" s="234"/>
      <c r="F591" s="241"/>
      <c r="G591" s="241"/>
      <c r="H591" s="242"/>
    </row>
    <row r="592" spans="1:11" s="165" customFormat="1" ht="12" thickBot="1">
      <c r="A592" s="243" t="s">
        <v>332</v>
      </c>
      <c r="B592" s="244" t="s">
        <v>1053</v>
      </c>
      <c r="C592" s="244"/>
      <c r="D592" s="244"/>
      <c r="E592" s="244"/>
      <c r="F592" s="244"/>
      <c r="G592" s="244"/>
      <c r="H592" s="244"/>
      <c r="I592" s="244"/>
      <c r="J592" s="244"/>
      <c r="K592" s="244"/>
    </row>
    <row r="593" spans="1:11" s="165" customFormat="1">
      <c r="A593" s="243"/>
      <c r="B593" s="234"/>
      <c r="C593" s="234"/>
      <c r="D593" s="234"/>
      <c r="E593" s="234"/>
      <c r="F593" s="234"/>
      <c r="G593" s="234"/>
      <c r="H593" s="234"/>
      <c r="I593" s="234"/>
      <c r="J593" s="234"/>
      <c r="K593" s="234"/>
    </row>
    <row r="594" spans="1:11" s="165" customFormat="1">
      <c r="B594" s="455" t="s">
        <v>1054</v>
      </c>
    </row>
    <row r="595" spans="1:11" s="165" customFormat="1"/>
    <row r="596" spans="1:11" s="165" customFormat="1">
      <c r="B596" s="240" t="s">
        <v>1055</v>
      </c>
      <c r="C596" s="202"/>
      <c r="D596" s="202"/>
      <c r="E596" s="202"/>
      <c r="F596" s="202"/>
      <c r="G596" s="202"/>
      <c r="H596" s="202"/>
      <c r="I596" s="202"/>
      <c r="J596" s="202"/>
      <c r="K596" s="202"/>
    </row>
    <row r="597" spans="1:11" ht="12" thickBot="1">
      <c r="B597" s="165"/>
      <c r="C597" s="165"/>
      <c r="D597" s="165"/>
      <c r="E597" s="165"/>
      <c r="F597" s="165"/>
      <c r="G597" s="215"/>
      <c r="H597" s="215" t="s">
        <v>127</v>
      </c>
    </row>
    <row r="598" spans="1:11">
      <c r="B598" s="670" t="s">
        <v>129</v>
      </c>
      <c r="C598" s="671"/>
      <c r="D598" s="672"/>
      <c r="E598" s="672"/>
      <c r="F598" s="668" t="str">
        <f>F530</f>
        <v>01.01.2015-31.12.2015</v>
      </c>
      <c r="G598" s="668" t="str">
        <f>G530</f>
        <v>01.01.2016-31.12.2016</v>
      </c>
      <c r="H598" s="668" t="s">
        <v>518</v>
      </c>
    </row>
    <row r="599" spans="1:11" ht="12" thickBot="1">
      <c r="B599" s="673"/>
      <c r="C599" s="674"/>
      <c r="D599" s="674"/>
      <c r="E599" s="674"/>
      <c r="F599" s="675"/>
      <c r="G599" s="675"/>
      <c r="H599" s="675"/>
    </row>
    <row r="600" spans="1:11" ht="15" customHeight="1">
      <c r="B600" s="685"/>
      <c r="C600" s="686"/>
      <c r="D600" s="686"/>
      <c r="E600" s="687"/>
      <c r="F600" s="402">
        <f>Kieg.mell.HU!F362</f>
        <v>10646</v>
      </c>
      <c r="G600" s="402">
        <f>Kieg.mell.HU!G362</f>
        <v>2718</v>
      </c>
      <c r="H600" s="194">
        <f t="shared" ref="H600:H608" si="12">IF(AND(F600=0,G600=0),"-",IF(F600=0,"n/a",G600/F600-1))</f>
        <v>-0.74469284238211531</v>
      </c>
    </row>
    <row r="601" spans="1:11" ht="15" customHeight="1">
      <c r="B601" s="1056"/>
      <c r="C601" s="1057"/>
      <c r="D601" s="1057"/>
      <c r="E601" s="1058"/>
      <c r="F601" s="402">
        <f>Kieg.mell.HU!F363</f>
        <v>63298</v>
      </c>
      <c r="G601" s="402">
        <f>Kieg.mell.HU!G363</f>
        <v>60895</v>
      </c>
      <c r="H601" s="195">
        <f t="shared" si="12"/>
        <v>-3.7963284779929829E-2</v>
      </c>
    </row>
    <row r="602" spans="1:11" ht="15" customHeight="1">
      <c r="B602" s="1056"/>
      <c r="C602" s="1057"/>
      <c r="D602" s="1057"/>
      <c r="E602" s="1058"/>
      <c r="F602" s="402">
        <f>Kieg.mell.HU!F364</f>
        <v>514</v>
      </c>
      <c r="G602" s="402">
        <f>Kieg.mell.HU!G364</f>
        <v>569</v>
      </c>
      <c r="H602" s="195">
        <f t="shared" si="12"/>
        <v>0.10700389105058372</v>
      </c>
    </row>
    <row r="603" spans="1:11" ht="15" customHeight="1">
      <c r="B603" s="1056"/>
      <c r="C603" s="1057"/>
      <c r="D603" s="1057"/>
      <c r="E603" s="1058"/>
      <c r="F603" s="402" t="e">
        <f>Kieg.mell.HU!#REF!</f>
        <v>#REF!</v>
      </c>
      <c r="G603" s="402" t="e">
        <f>Kieg.mell.HU!#REF!</f>
        <v>#REF!</v>
      </c>
      <c r="H603" s="195" t="e">
        <f t="shared" si="12"/>
        <v>#REF!</v>
      </c>
    </row>
    <row r="604" spans="1:11" ht="15" customHeight="1">
      <c r="B604" s="1056"/>
      <c r="C604" s="1057"/>
      <c r="D604" s="1057"/>
      <c r="E604" s="1058"/>
      <c r="F604" s="402" t="e">
        <f>Kieg.mell.HU!#REF!</f>
        <v>#REF!</v>
      </c>
      <c r="G604" s="402" t="e">
        <f>Kieg.mell.HU!#REF!</f>
        <v>#REF!</v>
      </c>
      <c r="H604" s="195" t="e">
        <f t="shared" si="12"/>
        <v>#REF!</v>
      </c>
    </row>
    <row r="605" spans="1:11" ht="15" customHeight="1">
      <c r="B605" s="685"/>
      <c r="C605" s="686"/>
      <c r="D605" s="686"/>
      <c r="E605" s="687"/>
      <c r="F605" s="402" t="e">
        <f>Kieg.mell.HU!#REF!</f>
        <v>#REF!</v>
      </c>
      <c r="G605" s="402" t="e">
        <f>Kieg.mell.HU!#REF!</f>
        <v>#REF!</v>
      </c>
      <c r="H605" s="195" t="e">
        <f t="shared" si="12"/>
        <v>#REF!</v>
      </c>
    </row>
    <row r="606" spans="1:11" ht="15" customHeight="1">
      <c r="B606" s="1056"/>
      <c r="C606" s="1057"/>
      <c r="D606" s="1057"/>
      <c r="E606" s="1058"/>
      <c r="F606" s="402" t="e">
        <f>Kieg.mell.HU!#REF!</f>
        <v>#REF!</v>
      </c>
      <c r="G606" s="402" t="e">
        <f>Kieg.mell.HU!#REF!</f>
        <v>#REF!</v>
      </c>
      <c r="H606" s="195" t="e">
        <f t="shared" si="12"/>
        <v>#REF!</v>
      </c>
    </row>
    <row r="607" spans="1:11" ht="15" customHeight="1" thickBot="1">
      <c r="B607" s="1056"/>
      <c r="C607" s="1057"/>
      <c r="D607" s="1057"/>
      <c r="E607" s="1058"/>
      <c r="F607" s="402">
        <f>Kieg.mell.HU!F365</f>
        <v>0</v>
      </c>
      <c r="G607" s="402">
        <f>Kieg.mell.HU!G365</f>
        <v>0</v>
      </c>
      <c r="H607" s="195" t="str">
        <f t="shared" si="12"/>
        <v>-</v>
      </c>
    </row>
    <row r="608" spans="1:11" ht="15" customHeight="1" thickBot="1">
      <c r="B608" s="682" t="s">
        <v>1056</v>
      </c>
      <c r="C608" s="683"/>
      <c r="D608" s="683"/>
      <c r="E608" s="684"/>
      <c r="F608" s="222" t="e">
        <f>SUM(F600:F607)</f>
        <v>#REF!</v>
      </c>
      <c r="G608" s="454" t="e">
        <f>SUM(G600:G607)</f>
        <v>#REF!</v>
      </c>
      <c r="H608" s="204" t="e">
        <f t="shared" si="12"/>
        <v>#REF!</v>
      </c>
    </row>
    <row r="609" spans="1:11" ht="15" customHeight="1">
      <c r="B609" s="234"/>
      <c r="C609" s="234"/>
      <c r="D609" s="234"/>
      <c r="E609" s="234"/>
      <c r="F609" s="241"/>
      <c r="G609" s="241"/>
      <c r="H609" s="242"/>
      <c r="I609" s="522"/>
      <c r="J609" s="522"/>
    </row>
    <row r="610" spans="1:11" s="165" customFormat="1" ht="12" thickBot="1">
      <c r="A610" s="243" t="s">
        <v>296</v>
      </c>
      <c r="B610" s="244" t="s">
        <v>1057</v>
      </c>
      <c r="C610" s="244"/>
      <c r="D610" s="244"/>
      <c r="E610" s="244"/>
      <c r="F610" s="244"/>
      <c r="G610" s="244"/>
      <c r="H610" s="244"/>
      <c r="I610" s="244"/>
      <c r="J610" s="244"/>
      <c r="K610" s="244"/>
    </row>
    <row r="611" spans="1:11" s="165" customFormat="1" ht="15" customHeight="1">
      <c r="A611" s="243"/>
      <c r="B611" s="234"/>
      <c r="C611" s="234"/>
      <c r="D611" s="234"/>
      <c r="E611" s="234"/>
      <c r="F611" s="234"/>
      <c r="G611" s="234"/>
      <c r="H611" s="234"/>
      <c r="I611" s="234"/>
      <c r="J611" s="234"/>
      <c r="K611" s="234"/>
    </row>
    <row r="612" spans="1:11" s="165" customFormat="1">
      <c r="B612" s="455" t="s">
        <v>1058</v>
      </c>
    </row>
    <row r="613" spans="1:11" s="165" customFormat="1"/>
    <row r="614" spans="1:11" s="165" customFormat="1">
      <c r="B614" s="240" t="s">
        <v>1059</v>
      </c>
      <c r="C614" s="202"/>
      <c r="D614" s="202"/>
      <c r="E614" s="202"/>
      <c r="F614" s="202"/>
      <c r="G614" s="202"/>
      <c r="H614" s="202"/>
      <c r="I614" s="202"/>
      <c r="J614" s="202"/>
      <c r="K614" s="202"/>
    </row>
    <row r="615" spans="1:11" ht="12" thickBot="1">
      <c r="B615" s="165"/>
      <c r="C615" s="165"/>
      <c r="D615" s="165"/>
      <c r="E615" s="165"/>
      <c r="F615" s="165"/>
      <c r="G615" s="215"/>
      <c r="H615" s="520" t="s">
        <v>127</v>
      </c>
    </row>
    <row r="616" spans="1:11" ht="11.25" customHeight="1">
      <c r="B616" s="670" t="s">
        <v>129</v>
      </c>
      <c r="C616" s="671"/>
      <c r="D616" s="672"/>
      <c r="E616" s="672"/>
      <c r="F616" s="668" t="str">
        <f>F598</f>
        <v>01.01.2015-31.12.2015</v>
      </c>
      <c r="G616" s="668" t="str">
        <f>G598</f>
        <v>01.01.2016-31.12.2016</v>
      </c>
      <c r="H616" s="668" t="s">
        <v>518</v>
      </c>
    </row>
    <row r="617" spans="1:11" ht="12" customHeight="1" thickBot="1">
      <c r="B617" s="673"/>
      <c r="C617" s="674"/>
      <c r="D617" s="674"/>
      <c r="E617" s="674"/>
      <c r="F617" s="675"/>
      <c r="G617" s="675"/>
      <c r="H617" s="675"/>
    </row>
    <row r="618" spans="1:11" ht="15" customHeight="1">
      <c r="B618" s="676"/>
      <c r="C618" s="677"/>
      <c r="D618" s="677"/>
      <c r="E618" s="678"/>
      <c r="F618" s="392">
        <f>Kieg.mell.HU!F375</f>
        <v>13274</v>
      </c>
      <c r="G618" s="392">
        <f>Kieg.mell.HU!G375</f>
        <v>14585</v>
      </c>
      <c r="H618" s="194">
        <f t="shared" ref="H618:H626" si="13">IF(AND(F618=0,G618=0),"-",IF(F618=0,"n/a",G618/F618-1))</f>
        <v>9.8764502034051516E-2</v>
      </c>
    </row>
    <row r="619" spans="1:11" ht="15" customHeight="1">
      <c r="B619" s="679"/>
      <c r="C619" s="680"/>
      <c r="D619" s="680"/>
      <c r="E619" s="681"/>
      <c r="F619" s="392">
        <f>Kieg.mell.HU!F376</f>
        <v>1504</v>
      </c>
      <c r="G619" s="392">
        <f>Kieg.mell.HU!G376</f>
        <v>1920</v>
      </c>
      <c r="H619" s="195">
        <f t="shared" si="13"/>
        <v>0.27659574468085113</v>
      </c>
    </row>
    <row r="620" spans="1:11" ht="15" customHeight="1">
      <c r="B620" s="679"/>
      <c r="C620" s="680"/>
      <c r="D620" s="680"/>
      <c r="E620" s="681"/>
      <c r="F620" s="392">
        <f>Kieg.mell.HU!F377</f>
        <v>2906</v>
      </c>
      <c r="G620" s="392">
        <f>Kieg.mell.HU!G377</f>
        <v>1715</v>
      </c>
      <c r="H620" s="195">
        <f t="shared" si="13"/>
        <v>-0.4098417068134893</v>
      </c>
    </row>
    <row r="621" spans="1:11" ht="15" customHeight="1">
      <c r="B621" s="679"/>
      <c r="C621" s="680"/>
      <c r="D621" s="680"/>
      <c r="E621" s="681"/>
      <c r="F621" s="392">
        <f>Kieg.mell.HU!F378</f>
        <v>0</v>
      </c>
      <c r="G621" s="392">
        <f>Kieg.mell.HU!G378</f>
        <v>0</v>
      </c>
      <c r="H621" s="195" t="str">
        <f t="shared" si="13"/>
        <v>-</v>
      </c>
    </row>
    <row r="622" spans="1:11" ht="15" customHeight="1">
      <c r="B622" s="679"/>
      <c r="C622" s="680"/>
      <c r="D622" s="680"/>
      <c r="E622" s="681"/>
      <c r="F622" s="392">
        <f>Kieg.mell.HU!F379</f>
        <v>0</v>
      </c>
      <c r="G622" s="392">
        <f>Kieg.mell.HU!G379</f>
        <v>0</v>
      </c>
      <c r="H622" s="195" t="str">
        <f t="shared" si="13"/>
        <v>-</v>
      </c>
    </row>
    <row r="623" spans="1:11" ht="15" customHeight="1">
      <c r="B623" s="676"/>
      <c r="C623" s="677"/>
      <c r="D623" s="677"/>
      <c r="E623" s="678"/>
      <c r="F623" s="392">
        <f>Kieg.mell.HU!F380</f>
        <v>0</v>
      </c>
      <c r="G623" s="392">
        <f>Kieg.mell.HU!G380</f>
        <v>0</v>
      </c>
      <c r="H623" s="195" t="str">
        <f t="shared" si="13"/>
        <v>-</v>
      </c>
    </row>
    <row r="624" spans="1:11" ht="15" customHeight="1">
      <c r="B624" s="679"/>
      <c r="C624" s="680"/>
      <c r="D624" s="680"/>
      <c r="E624" s="681"/>
      <c r="F624" s="392">
        <f>Kieg.mell.HU!F381</f>
        <v>0</v>
      </c>
      <c r="G624" s="392">
        <f>Kieg.mell.HU!G381</f>
        <v>0</v>
      </c>
      <c r="H624" s="195" t="str">
        <f t="shared" si="13"/>
        <v>-</v>
      </c>
    </row>
    <row r="625" spans="1:11" ht="15" customHeight="1" thickBot="1">
      <c r="B625" s="679"/>
      <c r="C625" s="680"/>
      <c r="D625" s="680"/>
      <c r="E625" s="681"/>
      <c r="F625" s="392">
        <f>Kieg.mell.HU!F382</f>
        <v>0</v>
      </c>
      <c r="G625" s="392">
        <f>Kieg.mell.HU!G382</f>
        <v>0</v>
      </c>
      <c r="H625" s="195" t="str">
        <f t="shared" si="13"/>
        <v>-</v>
      </c>
    </row>
    <row r="626" spans="1:11" ht="15" customHeight="1" thickBot="1">
      <c r="B626" s="682" t="s">
        <v>1060</v>
      </c>
      <c r="C626" s="683"/>
      <c r="D626" s="683"/>
      <c r="E626" s="684"/>
      <c r="F626" s="330">
        <f>SUM(F618:F625)</f>
        <v>17684</v>
      </c>
      <c r="G626" s="330">
        <f>SUM(G618:G625)</f>
        <v>18220</v>
      </c>
      <c r="H626" s="204">
        <f t="shared" si="13"/>
        <v>3.0309884641483764E-2</v>
      </c>
    </row>
    <row r="627" spans="1:11" ht="15" customHeight="1">
      <c r="B627" s="234"/>
      <c r="C627" s="234"/>
      <c r="D627" s="234"/>
      <c r="E627" s="234"/>
      <c r="F627" s="241"/>
      <c r="G627" s="241"/>
      <c r="H627" s="242"/>
    </row>
    <row r="628" spans="1:11" s="165" customFormat="1" ht="12" thickBot="1">
      <c r="A628" s="243" t="s">
        <v>333</v>
      </c>
      <c r="B628" s="244" t="s">
        <v>1061</v>
      </c>
      <c r="C628" s="244"/>
      <c r="D628" s="244"/>
      <c r="E628" s="244"/>
      <c r="F628" s="244"/>
      <c r="G628" s="244"/>
      <c r="H628" s="244"/>
      <c r="I628" s="244"/>
      <c r="J628" s="244"/>
      <c r="K628" s="244"/>
    </row>
    <row r="629" spans="1:11" s="165" customFormat="1"/>
    <row r="630" spans="1:11" s="165" customFormat="1">
      <c r="B630" s="165" t="s">
        <v>1063</v>
      </c>
    </row>
    <row r="631" spans="1:11" s="165" customFormat="1"/>
    <row r="632" spans="1:11" s="165" customFormat="1">
      <c r="B632" s="209" t="s">
        <v>1064</v>
      </c>
      <c r="C632" s="202"/>
      <c r="D632" s="202"/>
      <c r="E632" s="202"/>
      <c r="F632" s="202"/>
      <c r="G632" s="202"/>
      <c r="H632" s="202"/>
      <c r="I632" s="202"/>
      <c r="J632" s="202"/>
      <c r="K632" s="202"/>
    </row>
    <row r="633" spans="1:11">
      <c r="B633" s="202"/>
      <c r="C633" s="202"/>
      <c r="D633" s="202"/>
      <c r="E633" s="202"/>
      <c r="F633" s="202"/>
      <c r="G633" s="202"/>
      <c r="H633" s="202"/>
      <c r="I633" s="202"/>
      <c r="J633" s="202"/>
      <c r="K633" s="202"/>
    </row>
    <row r="634" spans="1:11" ht="12" thickBot="1">
      <c r="B634" s="202"/>
      <c r="C634" s="202"/>
      <c r="D634" s="202"/>
      <c r="E634" s="202"/>
      <c r="F634" s="202"/>
      <c r="G634" s="214" t="s">
        <v>127</v>
      </c>
      <c r="H634" s="202"/>
      <c r="I634" s="202"/>
      <c r="J634" s="202"/>
      <c r="K634" s="202"/>
    </row>
    <row r="635" spans="1:11">
      <c r="B635" s="885" t="s">
        <v>129</v>
      </c>
      <c r="C635" s="886"/>
      <c r="D635" s="887"/>
      <c r="E635" s="887"/>
      <c r="F635" s="1022" t="str">
        <f>F530</f>
        <v>01.01.2015-31.12.2015</v>
      </c>
      <c r="G635" s="1022" t="str">
        <f>G530</f>
        <v>01.01.2016-31.12.2016</v>
      </c>
      <c r="H635" s="795" t="s">
        <v>518</v>
      </c>
      <c r="I635" s="202"/>
      <c r="J635" s="202"/>
      <c r="K635" s="202"/>
    </row>
    <row r="636" spans="1:11" ht="12" thickBot="1">
      <c r="B636" s="888"/>
      <c r="C636" s="889"/>
      <c r="D636" s="889"/>
      <c r="E636" s="889"/>
      <c r="F636" s="1023"/>
      <c r="G636" s="1023"/>
      <c r="H636" s="796"/>
      <c r="I636" s="202"/>
      <c r="J636" s="202"/>
      <c r="K636" s="202"/>
    </row>
    <row r="637" spans="1:11" ht="15" customHeight="1">
      <c r="B637" s="1061"/>
      <c r="C637" s="1062"/>
      <c r="D637" s="1062"/>
      <c r="E637" s="1063"/>
      <c r="F637" s="458" t="e">
        <f>Kieg.mell.HU!#REF!</f>
        <v>#REF!</v>
      </c>
      <c r="G637" s="458" t="e">
        <f>Kieg.mell.HU!#REF!</f>
        <v>#REF!</v>
      </c>
      <c r="H637" s="195" t="e">
        <f>IF(AND(F637=0,G637=0),"-",IF(F637=0,"n/a",G637/F637-1))</f>
        <v>#REF!</v>
      </c>
      <c r="I637" s="202"/>
      <c r="J637" s="202"/>
      <c r="K637" s="202"/>
    </row>
    <row r="638" spans="1:11" ht="15" customHeight="1">
      <c r="B638" s="1061"/>
      <c r="C638" s="1062"/>
      <c r="D638" s="1062"/>
      <c r="E638" s="1063"/>
      <c r="F638" s="458" t="e">
        <f>Kieg.mell.HU!#REF!</f>
        <v>#REF!</v>
      </c>
      <c r="G638" s="458" t="e">
        <f>Kieg.mell.HU!#REF!</f>
        <v>#REF!</v>
      </c>
      <c r="H638" s="195" t="e">
        <f>IF(AND(F638=0,G638=0),"-",IF(F638=0,"n/a",G638/F638-1))</f>
        <v>#REF!</v>
      </c>
      <c r="I638" s="202"/>
      <c r="J638" s="202"/>
      <c r="K638" s="202"/>
    </row>
    <row r="639" spans="1:11" ht="15" customHeight="1">
      <c r="B639" s="1061"/>
      <c r="C639" s="1062"/>
      <c r="D639" s="1062"/>
      <c r="E639" s="1063"/>
      <c r="F639" s="458" t="e">
        <f>Kieg.mell.HU!#REF!</f>
        <v>#REF!</v>
      </c>
      <c r="G639" s="458" t="e">
        <f>Kieg.mell.HU!#REF!</f>
        <v>#REF!</v>
      </c>
      <c r="H639" s="195" t="e">
        <f>IF(AND(F639=0,G639=0),"-",IF(F639=0,"n/a",G639/F639-1))</f>
        <v>#REF!</v>
      </c>
      <c r="I639" s="202"/>
      <c r="J639" s="202"/>
      <c r="K639" s="202"/>
    </row>
    <row r="640" spans="1:11" ht="15" customHeight="1">
      <c r="B640" s="1061"/>
      <c r="C640" s="1062"/>
      <c r="D640" s="1062"/>
      <c r="E640" s="1063"/>
      <c r="F640" s="458" t="e">
        <f>Kieg.mell.HU!#REF!</f>
        <v>#REF!</v>
      </c>
      <c r="G640" s="458" t="e">
        <f>Kieg.mell.HU!#REF!</f>
        <v>#REF!</v>
      </c>
      <c r="H640" s="195" t="e">
        <f>IF(AND(F640=0,G640=0),"-",IF(F640=0,"n/a",G640/F640-1))</f>
        <v>#REF!</v>
      </c>
      <c r="I640" s="202"/>
      <c r="J640" s="202"/>
      <c r="K640" s="202"/>
    </row>
    <row r="641" spans="1:11" ht="15" customHeight="1" thickBot="1">
      <c r="B641" s="1061"/>
      <c r="C641" s="1062"/>
      <c r="D641" s="1062"/>
      <c r="E641" s="1063"/>
      <c r="F641" s="458" t="e">
        <f>Kieg.mell.HU!#REF!</f>
        <v>#REF!</v>
      </c>
      <c r="G641" s="458" t="e">
        <f>Kieg.mell.HU!#REF!</f>
        <v>#REF!</v>
      </c>
      <c r="H641" s="195" t="e">
        <f>IF(AND(F641=0,G641=0),"-",IF(F641=0,"n/a",G641/F641-1))</f>
        <v>#REF!</v>
      </c>
      <c r="I641" s="202"/>
      <c r="J641" s="202"/>
      <c r="K641" s="202"/>
    </row>
    <row r="642" spans="1:11" ht="15" customHeight="1" thickBot="1">
      <c r="B642" s="879" t="s">
        <v>627</v>
      </c>
      <c r="C642" s="880"/>
      <c r="D642" s="880"/>
      <c r="E642" s="881"/>
      <c r="F642" s="422" t="e">
        <f>SUM(F637:F641)</f>
        <v>#REF!</v>
      </c>
      <c r="G642" s="422" t="e">
        <f>SUM(G637:G641)</f>
        <v>#REF!</v>
      </c>
      <c r="H642" s="423" t="e">
        <f>(G642-F642)/F642</f>
        <v>#REF!</v>
      </c>
      <c r="I642" s="202"/>
      <c r="J642" s="202"/>
      <c r="K642" s="202"/>
    </row>
    <row r="643" spans="1:11">
      <c r="B643" s="202"/>
      <c r="C643" s="202"/>
      <c r="D643" s="202"/>
      <c r="E643" s="202"/>
      <c r="F643" s="202"/>
      <c r="G643" s="202"/>
      <c r="H643" s="202"/>
      <c r="I643" s="202"/>
      <c r="J643" s="202"/>
      <c r="K643" s="202"/>
    </row>
    <row r="644" spans="1:11">
      <c r="B644" s="205" t="s">
        <v>533</v>
      </c>
      <c r="C644" s="205"/>
      <c r="D644" s="205"/>
      <c r="E644" s="205"/>
      <c r="F644" s="205"/>
      <c r="G644" s="205"/>
      <c r="H644" s="205"/>
      <c r="I644" s="205"/>
      <c r="J644" s="205"/>
      <c r="K644" s="205"/>
    </row>
    <row r="645" spans="1:11">
      <c r="B645" s="205"/>
      <c r="C645" s="205"/>
      <c r="D645" s="205"/>
      <c r="E645" s="205"/>
      <c r="F645" s="205"/>
      <c r="G645" s="205"/>
      <c r="H645" s="205"/>
      <c r="I645" s="205"/>
      <c r="J645" s="205"/>
      <c r="K645" s="205"/>
    </row>
    <row r="646" spans="1:11" s="165" customFormat="1" ht="12" thickBot="1">
      <c r="A646" s="243" t="s">
        <v>297</v>
      </c>
      <c r="B646" s="244" t="s">
        <v>1062</v>
      </c>
      <c r="C646" s="244"/>
      <c r="D646" s="244"/>
      <c r="E646" s="244"/>
      <c r="F646" s="244"/>
      <c r="G646" s="244"/>
      <c r="H646" s="244"/>
      <c r="I646" s="244"/>
      <c r="J646" s="244"/>
      <c r="K646" s="244"/>
    </row>
    <row r="647" spans="1:11" s="165" customFormat="1"/>
    <row r="648" spans="1:11" s="165" customFormat="1">
      <c r="B648" s="165" t="s">
        <v>1065</v>
      </c>
    </row>
    <row r="649" spans="1:11" s="165" customFormat="1"/>
    <row r="650" spans="1:11" s="165" customFormat="1">
      <c r="B650" s="209" t="s">
        <v>1066</v>
      </c>
      <c r="C650" s="202"/>
      <c r="D650" s="202"/>
      <c r="E650" s="202"/>
      <c r="F650" s="202"/>
      <c r="G650" s="202"/>
      <c r="H650" s="202"/>
      <c r="I650" s="202"/>
      <c r="J650" s="202"/>
      <c r="K650" s="202"/>
    </row>
    <row r="651" spans="1:11" s="165" customFormat="1">
      <c r="B651" s="202"/>
      <c r="C651" s="202"/>
      <c r="D651" s="202"/>
      <c r="E651" s="202"/>
      <c r="F651" s="202"/>
      <c r="G651" s="202"/>
      <c r="H651" s="202"/>
      <c r="I651" s="202"/>
      <c r="J651" s="202"/>
      <c r="K651" s="202"/>
    </row>
    <row r="652" spans="1:11" ht="12" thickBot="1">
      <c r="B652" s="202"/>
      <c r="C652" s="202"/>
      <c r="D652" s="202"/>
      <c r="E652" s="202"/>
      <c r="F652" s="202"/>
      <c r="G652" s="214" t="s">
        <v>127</v>
      </c>
      <c r="H652" s="202"/>
      <c r="I652" s="202"/>
      <c r="J652" s="202"/>
      <c r="K652" s="202"/>
    </row>
    <row r="653" spans="1:11">
      <c r="B653" s="885" t="s">
        <v>129</v>
      </c>
      <c r="C653" s="886"/>
      <c r="D653" s="887"/>
      <c r="E653" s="887"/>
      <c r="F653" s="1022" t="str">
        <f>F635</f>
        <v>01.01.2015-31.12.2015</v>
      </c>
      <c r="G653" s="1022" t="str">
        <f>G635</f>
        <v>01.01.2016-31.12.2016</v>
      </c>
      <c r="H653" s="795" t="s">
        <v>518</v>
      </c>
      <c r="I653" s="202"/>
      <c r="J653" s="202"/>
      <c r="K653" s="202"/>
    </row>
    <row r="654" spans="1:11" ht="12" customHeight="1" thickBot="1">
      <c r="B654" s="888"/>
      <c r="C654" s="889"/>
      <c r="D654" s="889"/>
      <c r="E654" s="889"/>
      <c r="F654" s="1023"/>
      <c r="G654" s="1023"/>
      <c r="H654" s="796"/>
      <c r="I654" s="202"/>
      <c r="J654" s="202"/>
      <c r="K654" s="202"/>
    </row>
    <row r="655" spans="1:11" ht="15" customHeight="1">
      <c r="B655" s="1061"/>
      <c r="C655" s="1062"/>
      <c r="D655" s="1062"/>
      <c r="E655" s="1063"/>
      <c r="F655" s="458" t="e">
        <f>Kieg.mell.HU!#REF!</f>
        <v>#REF!</v>
      </c>
      <c r="G655" s="458" t="e">
        <f>Kieg.mell.HU!#REF!</f>
        <v>#REF!</v>
      </c>
      <c r="H655" s="195" t="e">
        <f>IF(AND(F655=0,G655=0),"-",IF(F655=0,"n/a",G655/F655-1))</f>
        <v>#REF!</v>
      </c>
      <c r="I655" s="202"/>
      <c r="J655" s="202"/>
      <c r="K655" s="202"/>
    </row>
    <row r="656" spans="1:11" ht="15" customHeight="1">
      <c r="B656" s="1061"/>
      <c r="C656" s="1062"/>
      <c r="D656" s="1062"/>
      <c r="E656" s="1063"/>
      <c r="F656" s="458" t="e">
        <f>Kieg.mell.HU!#REF!</f>
        <v>#REF!</v>
      </c>
      <c r="G656" s="458" t="e">
        <f>Kieg.mell.HU!#REF!</f>
        <v>#REF!</v>
      </c>
      <c r="H656" s="195" t="e">
        <f>IF(AND(F656=0,G656=0),"-",IF(F656=0,"n/a",G656/F656-1))</f>
        <v>#REF!</v>
      </c>
      <c r="I656" s="202"/>
      <c r="J656" s="202"/>
      <c r="K656" s="202"/>
    </row>
    <row r="657" spans="1:11" ht="15" customHeight="1">
      <c r="B657" s="1061"/>
      <c r="C657" s="1062"/>
      <c r="D657" s="1062"/>
      <c r="E657" s="1063"/>
      <c r="F657" s="458" t="e">
        <f>Kieg.mell.HU!#REF!</f>
        <v>#REF!</v>
      </c>
      <c r="G657" s="458" t="e">
        <f>Kieg.mell.HU!#REF!</f>
        <v>#REF!</v>
      </c>
      <c r="H657" s="195" t="e">
        <f>IF(AND(F657=0,G657=0),"-",IF(F657=0,"n/a",G657/F657-1))</f>
        <v>#REF!</v>
      </c>
      <c r="I657" s="202"/>
      <c r="J657" s="202"/>
      <c r="K657" s="202"/>
    </row>
    <row r="658" spans="1:11" ht="15" customHeight="1">
      <c r="B658" s="1061"/>
      <c r="C658" s="1062"/>
      <c r="D658" s="1062"/>
      <c r="E658" s="1063"/>
      <c r="F658" s="458" t="e">
        <f>Kieg.mell.HU!#REF!</f>
        <v>#REF!</v>
      </c>
      <c r="G658" s="458" t="e">
        <f>Kieg.mell.HU!#REF!</f>
        <v>#REF!</v>
      </c>
      <c r="H658" s="195" t="e">
        <f>IF(AND(F658=0,G658=0),"-",IF(F658=0,"n/a",G658/F658-1))</f>
        <v>#REF!</v>
      </c>
      <c r="I658" s="202"/>
      <c r="J658" s="202"/>
      <c r="K658" s="202"/>
    </row>
    <row r="659" spans="1:11" ht="15" customHeight="1" thickBot="1">
      <c r="B659" s="1061"/>
      <c r="C659" s="1062"/>
      <c r="D659" s="1062"/>
      <c r="E659" s="1063"/>
      <c r="F659" s="458" t="e">
        <f>Kieg.mell.HU!#REF!</f>
        <v>#REF!</v>
      </c>
      <c r="G659" s="458" t="e">
        <f>Kieg.mell.HU!#REF!</f>
        <v>#REF!</v>
      </c>
      <c r="H659" s="195" t="e">
        <f>IF(AND(F659=0,G659=0),"-",IF(F659=0,"n/a",G659/F659-1))</f>
        <v>#REF!</v>
      </c>
      <c r="I659" s="202"/>
      <c r="J659" s="202"/>
      <c r="K659" s="202"/>
    </row>
    <row r="660" spans="1:11" ht="15" customHeight="1" thickBot="1">
      <c r="B660" s="879" t="s">
        <v>1108</v>
      </c>
      <c r="C660" s="880"/>
      <c r="D660" s="880"/>
      <c r="E660" s="881"/>
      <c r="F660" s="422" t="e">
        <f>SUM(F655:F659)</f>
        <v>#REF!</v>
      </c>
      <c r="G660" s="422" t="e">
        <f>SUM(G655:G659)</f>
        <v>#REF!</v>
      </c>
      <c r="H660" s="423" t="e">
        <f>(G660-F660)/F660</f>
        <v>#REF!</v>
      </c>
      <c r="I660" s="202"/>
      <c r="J660" s="202"/>
      <c r="K660" s="202"/>
    </row>
    <row r="661" spans="1:11">
      <c r="B661" s="202"/>
      <c r="C661" s="202"/>
      <c r="D661" s="202"/>
      <c r="E661" s="202"/>
      <c r="F661" s="202"/>
      <c r="G661" s="202"/>
      <c r="H661" s="202"/>
      <c r="I661" s="202"/>
      <c r="J661" s="202"/>
      <c r="K661" s="202"/>
    </row>
    <row r="662" spans="1:11">
      <c r="B662" s="205" t="s">
        <v>533</v>
      </c>
      <c r="C662" s="205"/>
      <c r="D662" s="205"/>
      <c r="E662" s="205"/>
      <c r="F662" s="205"/>
      <c r="G662" s="205"/>
      <c r="H662" s="205"/>
      <c r="I662" s="205"/>
      <c r="J662" s="205"/>
      <c r="K662" s="205"/>
    </row>
    <row r="665" spans="1:11" s="165" customFormat="1" ht="12" thickBot="1">
      <c r="A665" s="243" t="s">
        <v>298</v>
      </c>
      <c r="B665" s="244" t="s">
        <v>629</v>
      </c>
      <c r="C665" s="244"/>
      <c r="D665" s="244"/>
      <c r="E665" s="244"/>
      <c r="F665" s="244"/>
      <c r="G665" s="244"/>
      <c r="H665" s="244"/>
      <c r="I665" s="244"/>
      <c r="J665" s="244"/>
      <c r="K665" s="244"/>
    </row>
    <row r="667" spans="1:11" ht="15" customHeight="1">
      <c r="B667" s="156" t="s">
        <v>630</v>
      </c>
    </row>
    <row r="669" spans="1:11" ht="12" thickBot="1">
      <c r="B669" s="202"/>
      <c r="C669" s="202"/>
      <c r="D669" s="202"/>
      <c r="E669" s="202"/>
      <c r="F669" s="245" t="str">
        <f>H529</f>
        <v>Angaben in THUF</v>
      </c>
    </row>
    <row r="670" spans="1:11">
      <c r="B670" s="670" t="s">
        <v>129</v>
      </c>
      <c r="C670" s="671"/>
      <c r="D670" s="672"/>
      <c r="E670" s="672"/>
      <c r="F670" s="668" t="str">
        <f>G530</f>
        <v>01.01.2016-31.12.2016</v>
      </c>
    </row>
    <row r="671" spans="1:11" ht="12" thickBot="1">
      <c r="B671" s="673"/>
      <c r="C671" s="674"/>
      <c r="D671" s="674"/>
      <c r="E671" s="674"/>
      <c r="F671" s="675"/>
    </row>
    <row r="672" spans="1:11" ht="15" customHeight="1">
      <c r="B672" s="763" t="s">
        <v>631</v>
      </c>
      <c r="C672" s="764"/>
      <c r="D672" s="764"/>
      <c r="E672" s="1059"/>
      <c r="F672" s="523">
        <f>Kieg.mell.HU!F410</f>
        <v>6151</v>
      </c>
    </row>
    <row r="673" spans="2:6" ht="15" customHeight="1">
      <c r="B673" s="748" t="s">
        <v>632</v>
      </c>
      <c r="C673" s="749"/>
      <c r="D673" s="749"/>
      <c r="E673" s="1060"/>
      <c r="F673" s="523">
        <f>Kieg.mell.HU!F411</f>
        <v>0</v>
      </c>
    </row>
    <row r="674" spans="2:6" ht="15" customHeight="1">
      <c r="B674" s="748"/>
      <c r="C674" s="749"/>
      <c r="D674" s="749"/>
      <c r="E674" s="1060"/>
      <c r="F674" s="523">
        <f>Kieg.mell.HU!F412</f>
        <v>1064</v>
      </c>
    </row>
    <row r="675" spans="2:6" ht="15" customHeight="1">
      <c r="B675" s="748"/>
      <c r="C675" s="749"/>
      <c r="D675" s="749"/>
      <c r="E675" s="1060"/>
      <c r="F675" s="523" t="e">
        <f>Kieg.mell.HU!#REF!</f>
        <v>#REF!</v>
      </c>
    </row>
    <row r="676" spans="2:6" ht="15" customHeight="1">
      <c r="B676" s="748"/>
      <c r="C676" s="749"/>
      <c r="D676" s="749"/>
      <c r="E676" s="1060"/>
      <c r="F676" s="523" t="e">
        <f>Kieg.mell.HU!#REF!</f>
        <v>#REF!</v>
      </c>
    </row>
    <row r="677" spans="2:6" ht="15" customHeight="1">
      <c r="B677" s="748"/>
      <c r="C677" s="749"/>
      <c r="D677" s="749"/>
      <c r="E677" s="1060"/>
      <c r="F677" s="523" t="e">
        <f>Kieg.mell.HU!#REF!</f>
        <v>#REF!</v>
      </c>
    </row>
    <row r="678" spans="2:6" ht="15" customHeight="1">
      <c r="B678" s="751" t="s">
        <v>633</v>
      </c>
      <c r="C678" s="752"/>
      <c r="D678" s="752"/>
      <c r="E678" s="1064"/>
      <c r="F678" s="523">
        <f>Kieg.mell.HU!F413</f>
        <v>1064</v>
      </c>
    </row>
    <row r="679" spans="2:6" ht="15" customHeight="1">
      <c r="B679" s="748"/>
      <c r="C679" s="749"/>
      <c r="D679" s="749"/>
      <c r="E679" s="1060"/>
      <c r="F679" s="523">
        <f>Kieg.mell.HU!F414</f>
        <v>0</v>
      </c>
    </row>
    <row r="680" spans="2:6" ht="15" customHeight="1">
      <c r="B680" s="748" t="s">
        <v>634</v>
      </c>
      <c r="C680" s="749"/>
      <c r="D680" s="749"/>
      <c r="E680" s="1060"/>
      <c r="F680" s="523">
        <f>Kieg.mell.HU!F415</f>
        <v>0</v>
      </c>
    </row>
    <row r="681" spans="2:6" ht="15" customHeight="1">
      <c r="B681" s="748"/>
      <c r="C681" s="749"/>
      <c r="D681" s="749"/>
      <c r="E681" s="1060"/>
      <c r="F681" s="523">
        <f>Kieg.mell.HU!F416</f>
        <v>1019</v>
      </c>
    </row>
    <row r="682" spans="2:6" ht="15" customHeight="1">
      <c r="B682" s="748"/>
      <c r="C682" s="749"/>
      <c r="D682" s="749"/>
      <c r="E682" s="1060"/>
      <c r="F682" s="523">
        <f>Kieg.mell.HU!F417</f>
        <v>3002</v>
      </c>
    </row>
    <row r="683" spans="2:6" ht="15" customHeight="1">
      <c r="B683" s="748"/>
      <c r="C683" s="749"/>
      <c r="D683" s="749"/>
      <c r="E683" s="1060"/>
      <c r="F683" s="523">
        <f>Kieg.mell.HU!F418</f>
        <v>191</v>
      </c>
    </row>
    <row r="684" spans="2:6" ht="15" customHeight="1">
      <c r="B684" s="751" t="s">
        <v>635</v>
      </c>
      <c r="C684" s="752"/>
      <c r="D684" s="752"/>
      <c r="E684" s="1064"/>
      <c r="F684" s="523">
        <f>Kieg.mell.HU!F419</f>
        <v>4212</v>
      </c>
    </row>
    <row r="685" spans="2:6" ht="15" customHeight="1" thickBot="1">
      <c r="B685" s="1067"/>
      <c r="C685" s="1068"/>
      <c r="D685" s="1068"/>
      <c r="E685" s="1069"/>
      <c r="F685" s="524">
        <f>Kieg.mell.HU!F420</f>
        <v>0</v>
      </c>
    </row>
    <row r="686" spans="2:6" ht="15" customHeight="1" thickBot="1">
      <c r="B686" s="845" t="s">
        <v>636</v>
      </c>
      <c r="C686" s="846"/>
      <c r="D686" s="846"/>
      <c r="E686" s="1070"/>
      <c r="F686" s="453">
        <f>Kieg.mell.HU!F421</f>
        <v>3003</v>
      </c>
    </row>
    <row r="687" spans="2:6" ht="15" customHeight="1">
      <c r="B687" s="993" t="s">
        <v>637</v>
      </c>
      <c r="C687" s="994"/>
      <c r="D687" s="994"/>
      <c r="E687" s="1065"/>
      <c r="F687" s="523">
        <f>Kieg.mell.HU!F422</f>
        <v>0</v>
      </c>
    </row>
    <row r="688" spans="2:6" ht="15" customHeight="1">
      <c r="B688" s="996" t="s">
        <v>638</v>
      </c>
      <c r="C688" s="997"/>
      <c r="D688" s="997"/>
      <c r="E688" s="1066"/>
      <c r="F688" s="523">
        <f>Kieg.mell.HU!F423</f>
        <v>0</v>
      </c>
    </row>
    <row r="689" spans="1:11" ht="15" customHeight="1" thickBot="1">
      <c r="B689" s="1067" t="s">
        <v>1030</v>
      </c>
      <c r="C689" s="1068"/>
      <c r="D689" s="1068"/>
      <c r="E689" s="1069"/>
      <c r="F689" s="524">
        <f>Kieg.mell.HU!F424</f>
        <v>270</v>
      </c>
    </row>
    <row r="690" spans="1:11" ht="15" customHeight="1" thickBot="1">
      <c r="B690" s="745" t="s">
        <v>452</v>
      </c>
      <c r="C690" s="746"/>
      <c r="D690" s="746"/>
      <c r="E690" s="746"/>
      <c r="F690" s="453">
        <f>Kieg.mell.HU!F425</f>
        <v>5881</v>
      </c>
    </row>
    <row r="691" spans="1:11">
      <c r="E691" s="165"/>
      <c r="F691" s="200" t="e">
        <f>F690-#REF!</f>
        <v>#REF!</v>
      </c>
    </row>
    <row r="692" spans="1:11" ht="12" thickBot="1">
      <c r="A692" s="238" t="s">
        <v>341</v>
      </c>
      <c r="B692" s="227" t="s">
        <v>639</v>
      </c>
      <c r="C692" s="227"/>
      <c r="D692" s="227"/>
      <c r="E692" s="227"/>
      <c r="F692" s="227"/>
      <c r="G692" s="227"/>
      <c r="H692" s="227"/>
      <c r="I692" s="227"/>
      <c r="J692" s="227"/>
      <c r="K692" s="227"/>
    </row>
    <row r="695" spans="1:11">
      <c r="B695" s="742" t="s">
        <v>643</v>
      </c>
      <c r="C695" s="742"/>
      <c r="D695" s="742"/>
      <c r="E695" s="742"/>
      <c r="F695" s="742"/>
      <c r="G695" s="742"/>
      <c r="H695" s="742"/>
      <c r="I695" s="742"/>
      <c r="J695" s="742"/>
      <c r="K695" s="742"/>
    </row>
    <row r="696" spans="1:11">
      <c r="B696" s="1075" t="s">
        <v>1112</v>
      </c>
      <c r="C696" s="1075"/>
      <c r="D696" s="1075"/>
      <c r="E696" s="1075"/>
      <c r="F696" s="1075"/>
      <c r="G696" s="1075"/>
      <c r="H696" s="1075"/>
      <c r="I696" s="1075"/>
      <c r="J696" s="1075"/>
      <c r="K696" s="1075"/>
    </row>
    <row r="697" spans="1:11" ht="15" customHeight="1">
      <c r="B697" s="1075"/>
      <c r="C697" s="1075"/>
      <c r="D697" s="1075"/>
      <c r="E697" s="1075"/>
      <c r="F697" s="1075"/>
      <c r="G697" s="1075"/>
      <c r="H697" s="1075"/>
      <c r="I697" s="1075"/>
      <c r="J697" s="1075"/>
      <c r="K697" s="1075"/>
    </row>
    <row r="699" spans="1:11" ht="12" thickBot="1">
      <c r="B699" s="202"/>
      <c r="C699" s="202"/>
      <c r="D699" s="202"/>
      <c r="E699" s="202"/>
      <c r="F699" s="214" t="s">
        <v>127</v>
      </c>
    </row>
    <row r="700" spans="1:11">
      <c r="B700" s="885" t="s">
        <v>129</v>
      </c>
      <c r="C700" s="886"/>
      <c r="D700" s="887"/>
      <c r="E700" s="887"/>
      <c r="F700" s="1022" t="s">
        <v>628</v>
      </c>
      <c r="G700" s="795" t="s">
        <v>644</v>
      </c>
      <c r="H700" s="1076" t="s">
        <v>645</v>
      </c>
      <c r="I700" s="1078" t="s">
        <v>646</v>
      </c>
      <c r="J700" s="1078" t="s">
        <v>647</v>
      </c>
    </row>
    <row r="701" spans="1:11" ht="38.25" customHeight="1" thickBot="1">
      <c r="B701" s="888"/>
      <c r="C701" s="889"/>
      <c r="D701" s="889"/>
      <c r="E701" s="889"/>
      <c r="F701" s="1023"/>
      <c r="G701" s="796"/>
      <c r="H701" s="1077"/>
      <c r="I701" s="1079"/>
      <c r="J701" s="1079"/>
    </row>
    <row r="702" spans="1:11" ht="15" customHeight="1">
      <c r="B702" s="1061" t="s">
        <v>640</v>
      </c>
      <c r="C702" s="1062"/>
      <c r="D702" s="1062"/>
      <c r="E702" s="1063"/>
      <c r="F702" s="458" t="e">
        <f>Kieg.mell.HU!#REF!</f>
        <v>#REF!</v>
      </c>
      <c r="G702" s="458" t="e">
        <f>Kieg.mell.HU!#REF!</f>
        <v>#REF!</v>
      </c>
      <c r="H702" s="458" t="e">
        <f>Kieg.mell.HU!#REF!</f>
        <v>#REF!</v>
      </c>
      <c r="I702" s="458" t="e">
        <f>Kieg.mell.HU!#REF!</f>
        <v>#REF!</v>
      </c>
      <c r="J702" s="458"/>
    </row>
    <row r="703" spans="1:11" ht="15" customHeight="1">
      <c r="B703" s="1061" t="s">
        <v>641</v>
      </c>
      <c r="C703" s="1062"/>
      <c r="D703" s="1062"/>
      <c r="E703" s="1063"/>
      <c r="F703" s="458" t="e">
        <f>Kieg.mell.HU!#REF!</f>
        <v>#REF!</v>
      </c>
      <c r="G703" s="458" t="e">
        <f>Kieg.mell.HU!#REF!</f>
        <v>#REF!</v>
      </c>
      <c r="H703" s="458" t="e">
        <f>Kieg.mell.HU!#REF!</f>
        <v>#REF!</v>
      </c>
      <c r="I703" s="458" t="e">
        <f>Kieg.mell.HU!#REF!</f>
        <v>#REF!</v>
      </c>
      <c r="J703" s="458"/>
    </row>
    <row r="704" spans="1:11" ht="15" customHeight="1" thickBot="1">
      <c r="B704" s="1072" t="s">
        <v>642</v>
      </c>
      <c r="C704" s="1073"/>
      <c r="D704" s="1073"/>
      <c r="E704" s="1074"/>
      <c r="F704" s="458" t="e">
        <f>Kieg.mell.HU!#REF!</f>
        <v>#REF!</v>
      </c>
      <c r="G704" s="458" t="e">
        <f>Kieg.mell.HU!#REF!</f>
        <v>#REF!</v>
      </c>
      <c r="H704" s="458" t="e">
        <f>Kieg.mell.HU!#REF!</f>
        <v>#REF!</v>
      </c>
      <c r="I704" s="458" t="e">
        <f>Kieg.mell.HU!#REF!</f>
        <v>#REF!</v>
      </c>
      <c r="J704" s="458"/>
    </row>
    <row r="705" spans="2:11" ht="15" customHeight="1" thickBot="1">
      <c r="B705" s="879" t="s">
        <v>648</v>
      </c>
      <c r="C705" s="880"/>
      <c r="D705" s="880"/>
      <c r="E705" s="881"/>
      <c r="F705" s="422" t="e">
        <f>SUM(F702:F704)</f>
        <v>#REF!</v>
      </c>
      <c r="G705" s="461"/>
      <c r="H705" s="422" t="e">
        <f>SUM(H702:H704)</f>
        <v>#REF!</v>
      </c>
      <c r="I705" s="422" t="e">
        <f>SUM(I702:I704)</f>
        <v>#REF!</v>
      </c>
      <c r="J705" s="422">
        <f>SUM(J702:J704)</f>
        <v>0</v>
      </c>
    </row>
    <row r="708" spans="2:11">
      <c r="B708" s="1071" t="s">
        <v>649</v>
      </c>
      <c r="C708" s="1071"/>
      <c r="D708" s="1071"/>
      <c r="E708" s="1071"/>
      <c r="F708" s="1071"/>
      <c r="G708" s="1071"/>
      <c r="H708" s="1071"/>
      <c r="I708" s="1071"/>
    </row>
    <row r="710" spans="2:11">
      <c r="B710" s="742" t="s">
        <v>650</v>
      </c>
      <c r="C710" s="742"/>
      <c r="D710" s="742"/>
      <c r="E710" s="742"/>
      <c r="F710" s="742"/>
      <c r="G710" s="742"/>
      <c r="H710" s="742"/>
      <c r="I710" s="742"/>
      <c r="J710" s="742"/>
      <c r="K710" s="742"/>
    </row>
    <row r="712" spans="2:11" ht="12" thickBot="1">
      <c r="B712" s="202"/>
      <c r="C712" s="202"/>
      <c r="D712" s="202"/>
      <c r="E712" s="202"/>
      <c r="F712" s="214"/>
      <c r="G712" s="214"/>
    </row>
    <row r="713" spans="2:11">
      <c r="B713" s="670" t="s">
        <v>129</v>
      </c>
      <c r="C713" s="671"/>
      <c r="D713" s="672"/>
      <c r="E713" s="672"/>
      <c r="F713" s="668" t="s">
        <v>651</v>
      </c>
      <c r="G713" s="743"/>
      <c r="H713" s="743"/>
      <c r="I713" s="743"/>
      <c r="J713" s="216"/>
    </row>
    <row r="714" spans="2:11" ht="40.5" customHeight="1" thickBot="1">
      <c r="B714" s="673"/>
      <c r="C714" s="674"/>
      <c r="D714" s="674"/>
      <c r="E714" s="674"/>
      <c r="F714" s="675"/>
      <c r="G714" s="744"/>
      <c r="H714" s="744"/>
      <c r="I714" s="744"/>
      <c r="J714" s="217"/>
    </row>
    <row r="715" spans="2:11" ht="15" customHeight="1">
      <c r="B715" s="685" t="s">
        <v>652</v>
      </c>
      <c r="C715" s="686"/>
      <c r="D715" s="686"/>
      <c r="E715" s="687"/>
      <c r="F715" s="531">
        <f>Kieg.mell.HU!F438</f>
        <v>1</v>
      </c>
      <c r="G715" s="529"/>
      <c r="H715" s="529"/>
      <c r="I715" s="253"/>
      <c r="J715" s="219"/>
    </row>
    <row r="716" spans="2:11" ht="15" customHeight="1" thickBot="1">
      <c r="B716" s="685" t="s">
        <v>653</v>
      </c>
      <c r="C716" s="686"/>
      <c r="D716" s="686"/>
      <c r="E716" s="687"/>
      <c r="F716" s="531">
        <f>Kieg.mell.HU!F439</f>
        <v>3</v>
      </c>
      <c r="G716" s="529"/>
      <c r="H716" s="529"/>
      <c r="I716" s="219"/>
      <c r="J716" s="219"/>
    </row>
    <row r="717" spans="2:11" ht="15" customHeight="1" thickBot="1">
      <c r="B717" s="682" t="s">
        <v>495</v>
      </c>
      <c r="C717" s="683"/>
      <c r="D717" s="683"/>
      <c r="E717" s="684"/>
      <c r="F717" s="331">
        <f>SUM(F715:F716)</f>
        <v>4</v>
      </c>
      <c r="G717" s="530"/>
      <c r="H717" s="530"/>
      <c r="I717" s="254"/>
      <c r="J717" s="224"/>
    </row>
    <row r="718" spans="2:11">
      <c r="B718" s="234"/>
      <c r="C718" s="234"/>
      <c r="D718" s="234"/>
      <c r="E718" s="234"/>
      <c r="F718" s="224"/>
      <c r="G718" s="254"/>
      <c r="H718" s="254"/>
      <c r="I718" s="254"/>
      <c r="J718" s="224"/>
    </row>
    <row r="719" spans="2:11">
      <c r="B719" s="255"/>
      <c r="C719" s="255"/>
      <c r="D719" s="219"/>
      <c r="E719" s="219"/>
      <c r="F719" s="219"/>
      <c r="G719" s="219"/>
    </row>
    <row r="720" spans="2:11">
      <c r="B720" s="255"/>
      <c r="C720" s="255"/>
      <c r="D720" s="219"/>
      <c r="E720" s="219"/>
      <c r="F720" s="219"/>
      <c r="G720" s="219"/>
    </row>
    <row r="721" spans="1:11" ht="15" customHeight="1">
      <c r="B721" s="740" t="s">
        <v>654</v>
      </c>
      <c r="C721" s="740"/>
      <c r="D721" s="219"/>
      <c r="E721" s="219"/>
      <c r="F721" s="219"/>
      <c r="G721" s="219"/>
    </row>
    <row r="722" spans="1:11" ht="42.75" customHeight="1">
      <c r="B722" s="741" t="s">
        <v>655</v>
      </c>
      <c r="C722" s="741"/>
      <c r="D722" s="741"/>
      <c r="E722" s="741"/>
      <c r="F722" s="741"/>
      <c r="G722" s="741"/>
      <c r="H722" s="741"/>
      <c r="I722" s="741"/>
      <c r="J722" s="741"/>
    </row>
    <row r="723" spans="1:11" ht="15" customHeight="1">
      <c r="B723" s="255"/>
      <c r="C723" s="255"/>
      <c r="D723" s="219"/>
      <c r="E723" s="219"/>
      <c r="F723" s="219"/>
      <c r="G723" s="219"/>
    </row>
    <row r="724" spans="1:11" ht="15" customHeight="1">
      <c r="B724" s="234"/>
      <c r="C724" s="234"/>
      <c r="D724" s="234"/>
      <c r="E724" s="234"/>
      <c r="F724" s="224"/>
      <c r="G724" s="254"/>
      <c r="H724" s="254"/>
      <c r="I724" s="254"/>
      <c r="J724" s="224"/>
    </row>
    <row r="725" spans="1:11" ht="15" customHeight="1">
      <c r="B725" s="256" t="s">
        <v>656</v>
      </c>
      <c r="C725" s="256"/>
      <c r="D725" s="256"/>
      <c r="E725" s="256"/>
      <c r="F725" s="366"/>
      <c r="G725" s="219"/>
    </row>
    <row r="726" spans="1:11" ht="15" customHeight="1">
      <c r="B726" s="162" t="s">
        <v>657</v>
      </c>
      <c r="C726" s="234"/>
      <c r="D726" s="234"/>
      <c r="E726" s="234"/>
      <c r="F726" s="224"/>
      <c r="G726" s="254"/>
      <c r="H726" s="254"/>
      <c r="I726" s="254"/>
      <c r="J726" s="224"/>
    </row>
    <row r="727" spans="1:11" ht="15" customHeight="1">
      <c r="B727" s="255"/>
      <c r="C727" s="255"/>
      <c r="D727" s="219"/>
      <c r="E727" s="219"/>
      <c r="F727" s="219"/>
      <c r="G727" s="219"/>
    </row>
    <row r="728" spans="1:11">
      <c r="B728" s="255"/>
      <c r="C728" s="255"/>
      <c r="D728" s="219"/>
      <c r="E728" s="219"/>
      <c r="F728" s="219"/>
      <c r="G728" s="219"/>
    </row>
    <row r="729" spans="1:11">
      <c r="B729" s="234"/>
      <c r="C729" s="234"/>
      <c r="D729" s="234"/>
      <c r="E729" s="234"/>
      <c r="F729" s="224"/>
      <c r="G729" s="254"/>
      <c r="H729" s="254"/>
      <c r="I729" s="254"/>
      <c r="J729" s="224"/>
    </row>
    <row r="730" spans="1:11" ht="12" thickBot="1">
      <c r="A730" s="258" t="s">
        <v>342</v>
      </c>
      <c r="B730" s="227" t="s">
        <v>658</v>
      </c>
      <c r="C730" s="227"/>
      <c r="D730" s="227"/>
      <c r="E730" s="227"/>
      <c r="F730" s="227"/>
      <c r="G730" s="227"/>
      <c r="H730" s="227"/>
      <c r="I730" s="227"/>
      <c r="J730" s="227"/>
      <c r="K730" s="239"/>
    </row>
    <row r="732" spans="1:11">
      <c r="B732" s="156" t="s">
        <v>659</v>
      </c>
    </row>
    <row r="734" spans="1:11" ht="12" thickBot="1">
      <c r="B734" s="259" t="s">
        <v>660</v>
      </c>
      <c r="G734" s="201"/>
    </row>
    <row r="735" spans="1:11">
      <c r="B735" s="713" t="s">
        <v>129</v>
      </c>
      <c r="C735" s="714"/>
      <c r="D735" s="715"/>
      <c r="E735" s="720"/>
      <c r="F735" s="1080" t="str">
        <f>F$530</f>
        <v>01.01.2015-31.12.2015</v>
      </c>
      <c r="G735" s="1080" t="str">
        <f>G$530</f>
        <v>01.01.2016-31.12.2016</v>
      </c>
      <c r="H735" s="726" t="s">
        <v>518</v>
      </c>
    </row>
    <row r="736" spans="1:11" ht="12" thickBot="1">
      <c r="B736" s="716"/>
      <c r="C736" s="717"/>
      <c r="D736" s="717"/>
      <c r="E736" s="721"/>
      <c r="F736" s="1081"/>
      <c r="G736" s="1081"/>
      <c r="H736" s="727"/>
    </row>
    <row r="737" spans="2:8" ht="24.95" customHeight="1">
      <c r="B737" s="728" t="s">
        <v>661</v>
      </c>
      <c r="C737" s="729"/>
      <c r="D737" s="729"/>
      <c r="E737" s="730"/>
      <c r="F737" s="462">
        <f>Kieg.mell.HU!F459</f>
        <v>0.23780000000000001</v>
      </c>
      <c r="G737" s="462">
        <f>Kieg.mell.HU!G459</f>
        <v>0.25109999999999999</v>
      </c>
      <c r="H737" s="212">
        <f t="shared" ref="H737:H742" si="14">IF(AND(F737=0,G737=0),"-",IF(F737=0,"n/a",G737/F737-1))</f>
        <v>5.5929352396972165E-2</v>
      </c>
    </row>
    <row r="738" spans="2:8" ht="24.95" customHeight="1">
      <c r="B738" s="706" t="s">
        <v>662</v>
      </c>
      <c r="C738" s="707"/>
      <c r="D738" s="707"/>
      <c r="E738" s="708"/>
      <c r="F738" s="462">
        <f>Kieg.mell.HU!F460</f>
        <v>0.67430000000000001</v>
      </c>
      <c r="G738" s="462">
        <f>Kieg.mell.HU!G460</f>
        <v>0.66769999999999996</v>
      </c>
      <c r="H738" s="195">
        <f t="shared" si="14"/>
        <v>-9.7879282218598096E-3</v>
      </c>
    </row>
    <row r="739" spans="2:8" ht="24.95" customHeight="1">
      <c r="B739" s="733" t="s">
        <v>663</v>
      </c>
      <c r="C739" s="734"/>
      <c r="D739" s="734"/>
      <c r="E739" s="818"/>
      <c r="F739" s="462">
        <f>Kieg.mell.HU!F461</f>
        <v>0.82769999999999999</v>
      </c>
      <c r="G739" s="462">
        <f>Kieg.mell.HU!G461</f>
        <v>0.86</v>
      </c>
      <c r="H739" s="195">
        <f t="shared" si="14"/>
        <v>3.9023800894043781E-2</v>
      </c>
    </row>
    <row r="740" spans="2:8" ht="24.95" customHeight="1">
      <c r="B740" s="706" t="s">
        <v>664</v>
      </c>
      <c r="C740" s="707"/>
      <c r="D740" s="707"/>
      <c r="E740" s="708"/>
      <c r="F740" s="462">
        <f>Kieg.mell.HU!F462</f>
        <v>0.1246</v>
      </c>
      <c r="G740" s="462">
        <f>Kieg.mell.HU!G462</f>
        <v>9.9400000000000002E-2</v>
      </c>
      <c r="H740" s="195">
        <f t="shared" si="14"/>
        <v>-0.202247191011236</v>
      </c>
    </row>
    <row r="741" spans="2:8" ht="24.95" customHeight="1">
      <c r="B741" s="736" t="s">
        <v>665</v>
      </c>
      <c r="C741" s="737"/>
      <c r="D741" s="737"/>
      <c r="E741" s="1084"/>
      <c r="F741" s="462">
        <f>Kieg.mell.HU!F463</f>
        <v>2.0512999999999999</v>
      </c>
      <c r="G741" s="462">
        <f>Kieg.mell.HU!G463</f>
        <v>2.238</v>
      </c>
      <c r="H741" s="212">
        <f t="shared" si="14"/>
        <v>9.1015453614780917E-2</v>
      </c>
    </row>
    <row r="742" spans="2:8" ht="24.95" customHeight="1" thickBot="1">
      <c r="B742" s="699" t="s">
        <v>666</v>
      </c>
      <c r="C742" s="700"/>
      <c r="D742" s="700"/>
      <c r="E742" s="701"/>
      <c r="F742" s="463">
        <f>Kieg.mell.HU!F464</f>
        <v>0.15060000000000001</v>
      </c>
      <c r="G742" s="463">
        <f>Kieg.mell.HU!G464</f>
        <v>0.11559999999999999</v>
      </c>
      <c r="H742" s="197">
        <f t="shared" si="14"/>
        <v>-0.23240371845949548</v>
      </c>
    </row>
    <row r="744" spans="2:8" ht="12" thickBot="1">
      <c r="B744" s="259" t="s">
        <v>667</v>
      </c>
    </row>
    <row r="745" spans="2:8">
      <c r="B745" s="713" t="s">
        <v>129</v>
      </c>
      <c r="C745" s="714"/>
      <c r="D745" s="715"/>
      <c r="E745" s="715"/>
      <c r="F745" s="718" t="str">
        <f>F735</f>
        <v>01.01.2015-31.12.2015</v>
      </c>
      <c r="G745" s="1082" t="str">
        <f>G735</f>
        <v>01.01.2016-31.12.2016</v>
      </c>
      <c r="H745" s="691" t="s">
        <v>518</v>
      </c>
    </row>
    <row r="746" spans="2:8" ht="12" thickBot="1">
      <c r="B746" s="716"/>
      <c r="C746" s="717"/>
      <c r="D746" s="717"/>
      <c r="E746" s="717"/>
      <c r="F746" s="719"/>
      <c r="G746" s="1083"/>
      <c r="H746" s="692"/>
    </row>
    <row r="747" spans="2:8" ht="24.95" customHeight="1">
      <c r="B747" s="728" t="s">
        <v>668</v>
      </c>
      <c r="C747" s="729"/>
      <c r="D747" s="729"/>
      <c r="E747" s="731"/>
      <c r="F747" s="495">
        <f>Kieg.mell.HU!F469</f>
        <v>14.112299999999999</v>
      </c>
      <c r="G747" s="495">
        <f>Kieg.mell.HU!G469</f>
        <v>16.3477</v>
      </c>
      <c r="H747" s="218">
        <f>IF(AND(F747=0,G747=0),"-",IF(F747=0,"n/a",G747/F747-1))</f>
        <v>0.15840082764680452</v>
      </c>
    </row>
    <row r="748" spans="2:8" ht="24.95" customHeight="1">
      <c r="B748" s="706" t="s">
        <v>669</v>
      </c>
      <c r="C748" s="707"/>
      <c r="D748" s="707"/>
      <c r="E748" s="732"/>
      <c r="F748" s="464">
        <f>Kieg.mell.HU!F470</f>
        <v>2.98E-2</v>
      </c>
      <c r="G748" s="464">
        <f>Kieg.mell.HU!G470</f>
        <v>0.47610000000000002</v>
      </c>
      <c r="H748" s="220">
        <f>IF(AND(F748=0,G748=0),"-",IF(F748=0,"n/a",G748/F748-1))</f>
        <v>14.976510067114095</v>
      </c>
    </row>
    <row r="749" spans="2:8" ht="24.95" customHeight="1">
      <c r="B749" s="703" t="s">
        <v>670</v>
      </c>
      <c r="C749" s="704"/>
      <c r="D749" s="704"/>
      <c r="E749" s="1085"/>
      <c r="F749" s="551">
        <f>Kieg.mell.HU!F471</f>
        <v>14.082599999999999</v>
      </c>
      <c r="G749" s="551">
        <f>Kieg.mell.HU!G471</f>
        <v>15.871600000000001</v>
      </c>
      <c r="H749" s="220">
        <f>IF(AND(F749=0,G749=0),"-",IF(F749=0,"n/a",G749/F749-1))</f>
        <v>0.12703620070157506</v>
      </c>
    </row>
    <row r="750" spans="2:8" ht="24.95" customHeight="1">
      <c r="B750" s="706" t="s">
        <v>671</v>
      </c>
      <c r="C750" s="707"/>
      <c r="D750" s="707"/>
      <c r="E750" s="732"/>
      <c r="F750" s="551">
        <f>Kieg.mell.HU!F472</f>
        <v>0.91500000000000004</v>
      </c>
      <c r="G750" s="551">
        <f>Kieg.mell.HU!G472</f>
        <v>0.93630000000000002</v>
      </c>
      <c r="H750" s="220">
        <f>IF(AND(F750=0,G750=0),"-",IF(F750=0,"n/a",G750/F750-1))</f>
        <v>2.3278688524590141E-2</v>
      </c>
    </row>
    <row r="751" spans="2:8" ht="24.95" customHeight="1" thickBot="1">
      <c r="B751" s="699" t="s">
        <v>672</v>
      </c>
      <c r="C751" s="700"/>
      <c r="D751" s="700"/>
      <c r="E751" s="739"/>
      <c r="F751" s="552">
        <f>Kieg.mell.HU!F473</f>
        <v>0.1246</v>
      </c>
      <c r="G751" s="552">
        <f>Kieg.mell.HU!G473</f>
        <v>9.9400000000000002E-2</v>
      </c>
      <c r="H751" s="465">
        <f>IF(AND(F751=0,G751=0),"-",IF(F751=0,"n/a",G751/F751-1))</f>
        <v>-0.202247191011236</v>
      </c>
    </row>
    <row r="752" spans="2:8">
      <c r="C752" s="347"/>
      <c r="D752" s="347"/>
      <c r="E752" s="347"/>
      <c r="F752" s="268"/>
      <c r="G752" s="268"/>
      <c r="H752" s="269"/>
    </row>
    <row r="753" spans="2:9" ht="12" thickBot="1">
      <c r="B753" s="712" t="s">
        <v>673</v>
      </c>
      <c r="C753" s="712"/>
      <c r="D753" s="712"/>
      <c r="E753" s="347"/>
      <c r="F753" s="268"/>
      <c r="G753" s="268"/>
      <c r="H753" s="269"/>
    </row>
    <row r="754" spans="2:9">
      <c r="B754" s="713" t="s">
        <v>129</v>
      </c>
      <c r="C754" s="714"/>
      <c r="D754" s="715"/>
      <c r="E754" s="715"/>
      <c r="F754" s="718" t="str">
        <f>F735</f>
        <v>01.01.2015-31.12.2015</v>
      </c>
      <c r="G754" s="718" t="str">
        <f>G735</f>
        <v>01.01.2016-31.12.2016</v>
      </c>
      <c r="H754" s="691" t="s">
        <v>518</v>
      </c>
    </row>
    <row r="755" spans="2:9" ht="12" thickBot="1">
      <c r="B755" s="716"/>
      <c r="C755" s="717"/>
      <c r="D755" s="717"/>
      <c r="E755" s="717"/>
      <c r="F755" s="719"/>
      <c r="G755" s="719"/>
      <c r="H755" s="692"/>
    </row>
    <row r="756" spans="2:9" ht="24.95" customHeight="1">
      <c r="B756" s="693" t="s">
        <v>674</v>
      </c>
      <c r="C756" s="694"/>
      <c r="D756" s="694"/>
      <c r="E756" s="695"/>
      <c r="F756" s="466">
        <f>Kieg.mell.HU!F478</f>
        <v>6.0900000000000003E-2</v>
      </c>
      <c r="G756" s="466">
        <f>Kieg.mell.HU!G478</f>
        <v>6.9900000000000004E-2</v>
      </c>
      <c r="H756" s="212">
        <f>IF(AND(F756=0,G756=0),"-",IF(F756=0,"n/a",G756/F756-1))</f>
        <v>0.14778325123152714</v>
      </c>
    </row>
    <row r="757" spans="2:9" ht="24.95" customHeight="1">
      <c r="B757" s="706" t="s">
        <v>675</v>
      </c>
      <c r="C757" s="707"/>
      <c r="D757" s="707"/>
      <c r="E757" s="708"/>
      <c r="F757" s="466">
        <f>Kieg.mell.HU!F479</f>
        <v>9.1899999999999996E-2</v>
      </c>
      <c r="G757" s="466">
        <f>Kieg.mell.HU!G479</f>
        <v>8.7300000000000003E-2</v>
      </c>
      <c r="H757" s="195">
        <f>IF(AND(F757=0,G757=0),"-",IF(F757=0,"n/a",G757/F757-1))</f>
        <v>-5.0054406964091358E-2</v>
      </c>
    </row>
    <row r="758" spans="2:9" ht="24.95" customHeight="1" thickBot="1">
      <c r="B758" s="699" t="s">
        <v>676</v>
      </c>
      <c r="C758" s="700"/>
      <c r="D758" s="700"/>
      <c r="E758" s="701"/>
      <c r="F758" s="496">
        <f>Kieg.mell.HU!F480</f>
        <v>9.5399999999999999E-2</v>
      </c>
      <c r="G758" s="496">
        <f>Kieg.mell.HU!G480</f>
        <v>8.9899999999999994E-2</v>
      </c>
      <c r="H758" s="197">
        <f>IF(AND(F758=0,G758=0),"-",IF(F758=0,"n/a",G758/F758-1))</f>
        <v>-5.7651991614255826E-2</v>
      </c>
    </row>
    <row r="763" spans="2:9">
      <c r="B763" s="702"/>
      <c r="C763" s="702"/>
      <c r="D763" s="702"/>
      <c r="E763" s="702"/>
      <c r="F763" s="270"/>
      <c r="G763" s="270"/>
      <c r="H763" s="269"/>
    </row>
    <row r="764" spans="2:9">
      <c r="B764" s="165" t="s">
        <v>106</v>
      </c>
      <c r="C764" s="467">
        <f>'EgyszÉvesMérleg"A"DE'!C56</f>
        <v>43830</v>
      </c>
      <c r="G764" s="201"/>
      <c r="H764" s="271"/>
      <c r="I764" s="272"/>
    </row>
    <row r="765" spans="2:9">
      <c r="G765" s="468" t="s">
        <v>677</v>
      </c>
      <c r="H765" s="271"/>
    </row>
    <row r="766" spans="2:9">
      <c r="H766" s="271"/>
      <c r="I766" s="468"/>
    </row>
  </sheetData>
  <mergeCells count="529">
    <mergeCell ref="G653:G654"/>
    <mergeCell ref="H653:H654"/>
    <mergeCell ref="B657:E657"/>
    <mergeCell ref="B658:E658"/>
    <mergeCell ref="B659:E659"/>
    <mergeCell ref="B660:E660"/>
    <mergeCell ref="G635:G636"/>
    <mergeCell ref="H635:H636"/>
    <mergeCell ref="B637:E637"/>
    <mergeCell ref="B638:E638"/>
    <mergeCell ref="B639:E639"/>
    <mergeCell ref="B640:E640"/>
    <mergeCell ref="G754:G755"/>
    <mergeCell ref="H754:H755"/>
    <mergeCell ref="B756:E756"/>
    <mergeCell ref="B757:E757"/>
    <mergeCell ref="B758:E758"/>
    <mergeCell ref="B763:E763"/>
    <mergeCell ref="B749:E749"/>
    <mergeCell ref="B750:E750"/>
    <mergeCell ref="B751:E751"/>
    <mergeCell ref="B753:D753"/>
    <mergeCell ref="B754:E755"/>
    <mergeCell ref="F754:F755"/>
    <mergeCell ref="B745:E746"/>
    <mergeCell ref="F745:F746"/>
    <mergeCell ref="G745:G746"/>
    <mergeCell ref="H745:H746"/>
    <mergeCell ref="B747:E747"/>
    <mergeCell ref="B748:E748"/>
    <mergeCell ref="B737:E737"/>
    <mergeCell ref="B738:E738"/>
    <mergeCell ref="B739:E739"/>
    <mergeCell ref="B740:E740"/>
    <mergeCell ref="B741:E741"/>
    <mergeCell ref="B742:E742"/>
    <mergeCell ref="B721:C721"/>
    <mergeCell ref="B722:J722"/>
    <mergeCell ref="B735:E736"/>
    <mergeCell ref="F735:F736"/>
    <mergeCell ref="G735:G736"/>
    <mergeCell ref="H735:H736"/>
    <mergeCell ref="B716:E716"/>
    <mergeCell ref="B717:E717"/>
    <mergeCell ref="B713:E714"/>
    <mergeCell ref="F713:F714"/>
    <mergeCell ref="G713:G714"/>
    <mergeCell ref="H713:H714"/>
    <mergeCell ref="I713:I714"/>
    <mergeCell ref="B715:E715"/>
    <mergeCell ref="B708:I708"/>
    <mergeCell ref="B710:I710"/>
    <mergeCell ref="J710:K710"/>
    <mergeCell ref="B702:E702"/>
    <mergeCell ref="B703:E703"/>
    <mergeCell ref="B704:E704"/>
    <mergeCell ref="B705:E705"/>
    <mergeCell ref="B696:K697"/>
    <mergeCell ref="B700:E701"/>
    <mergeCell ref="F700:F701"/>
    <mergeCell ref="G700:G701"/>
    <mergeCell ref="H700:H701"/>
    <mergeCell ref="I700:I701"/>
    <mergeCell ref="J700:J701"/>
    <mergeCell ref="B695:I695"/>
    <mergeCell ref="J695:K695"/>
    <mergeCell ref="B690:E690"/>
    <mergeCell ref="B682:E682"/>
    <mergeCell ref="B683:E683"/>
    <mergeCell ref="B684:E684"/>
    <mergeCell ref="B685:E685"/>
    <mergeCell ref="B686:E686"/>
    <mergeCell ref="B689:E689"/>
    <mergeCell ref="B676:E676"/>
    <mergeCell ref="B677:E677"/>
    <mergeCell ref="B678:E678"/>
    <mergeCell ref="B679:E679"/>
    <mergeCell ref="B680:E680"/>
    <mergeCell ref="B681:E681"/>
    <mergeCell ref="B687:E687"/>
    <mergeCell ref="B688:E688"/>
    <mergeCell ref="B670:E671"/>
    <mergeCell ref="F670:F671"/>
    <mergeCell ref="B672:E672"/>
    <mergeCell ref="B673:E673"/>
    <mergeCell ref="B674:E674"/>
    <mergeCell ref="B675:E675"/>
    <mergeCell ref="B655:E655"/>
    <mergeCell ref="B656:E656"/>
    <mergeCell ref="B641:E641"/>
    <mergeCell ref="B642:E642"/>
    <mergeCell ref="B653:E654"/>
    <mergeCell ref="F653:F654"/>
    <mergeCell ref="B586:E586"/>
    <mergeCell ref="B587:E587"/>
    <mergeCell ref="B588:E588"/>
    <mergeCell ref="B589:E589"/>
    <mergeCell ref="B635:E636"/>
    <mergeCell ref="F635:F636"/>
    <mergeCell ref="B616:E617"/>
    <mergeCell ref="F616:F617"/>
    <mergeCell ref="G616:G617"/>
    <mergeCell ref="B608:E608"/>
    <mergeCell ref="B606:E606"/>
    <mergeCell ref="B607:E607"/>
    <mergeCell ref="B626:E626"/>
    <mergeCell ref="H616:H617"/>
    <mergeCell ref="B618:E618"/>
    <mergeCell ref="B619:E619"/>
    <mergeCell ref="B620:E620"/>
    <mergeCell ref="B621:E621"/>
    <mergeCell ref="B622:E622"/>
    <mergeCell ref="B623:E623"/>
    <mergeCell ref="B624:E624"/>
    <mergeCell ref="B625:E625"/>
    <mergeCell ref="H579:H580"/>
    <mergeCell ref="B581:E581"/>
    <mergeCell ref="B582:E582"/>
    <mergeCell ref="B583:E583"/>
    <mergeCell ref="B584:E584"/>
    <mergeCell ref="B585:E585"/>
    <mergeCell ref="B571:E571"/>
    <mergeCell ref="B572:E572"/>
    <mergeCell ref="B573:E573"/>
    <mergeCell ref="B579:E580"/>
    <mergeCell ref="F579:F580"/>
    <mergeCell ref="G579:G580"/>
    <mergeCell ref="B565:E565"/>
    <mergeCell ref="B566:E566"/>
    <mergeCell ref="B567:E567"/>
    <mergeCell ref="B568:E568"/>
    <mergeCell ref="B569:E569"/>
    <mergeCell ref="B570:E570"/>
    <mergeCell ref="B556:E556"/>
    <mergeCell ref="B557:E557"/>
    <mergeCell ref="B563:E564"/>
    <mergeCell ref="B547:E548"/>
    <mergeCell ref="F547:F548"/>
    <mergeCell ref="G547:G548"/>
    <mergeCell ref="H547:H548"/>
    <mergeCell ref="B549:E549"/>
    <mergeCell ref="B602:E602"/>
    <mergeCell ref="B603:E603"/>
    <mergeCell ref="B604:E604"/>
    <mergeCell ref="B605:E605"/>
    <mergeCell ref="B598:E599"/>
    <mergeCell ref="F598:F599"/>
    <mergeCell ref="G598:G599"/>
    <mergeCell ref="H598:H599"/>
    <mergeCell ref="B600:E600"/>
    <mergeCell ref="B601:E601"/>
    <mergeCell ref="F563:F564"/>
    <mergeCell ref="G563:G564"/>
    <mergeCell ref="H563:H564"/>
    <mergeCell ref="B550:E550"/>
    <mergeCell ref="B551:E551"/>
    <mergeCell ref="B552:E552"/>
    <mergeCell ref="B553:E553"/>
    <mergeCell ref="B554:E554"/>
    <mergeCell ref="B555:E555"/>
    <mergeCell ref="B534:E534"/>
    <mergeCell ref="B536:E536"/>
    <mergeCell ref="B533:E533"/>
    <mergeCell ref="B535:E535"/>
    <mergeCell ref="A520:F520"/>
    <mergeCell ref="B530:E531"/>
    <mergeCell ref="F530:F531"/>
    <mergeCell ref="G530:G531"/>
    <mergeCell ref="H530:H531"/>
    <mergeCell ref="B532:E532"/>
    <mergeCell ref="B512:E512"/>
    <mergeCell ref="B513:E513"/>
    <mergeCell ref="B514:E514"/>
    <mergeCell ref="B515:E515"/>
    <mergeCell ref="B516:E516"/>
    <mergeCell ref="B517:E517"/>
    <mergeCell ref="G506:G507"/>
    <mergeCell ref="H506:H507"/>
    <mergeCell ref="B508:E508"/>
    <mergeCell ref="B509:E509"/>
    <mergeCell ref="B510:E510"/>
    <mergeCell ref="B511:E511"/>
    <mergeCell ref="B491:E491"/>
    <mergeCell ref="B492:E492"/>
    <mergeCell ref="B493:E493"/>
    <mergeCell ref="B494:E494"/>
    <mergeCell ref="B506:E507"/>
    <mergeCell ref="F506:F507"/>
    <mergeCell ref="B480:E480"/>
    <mergeCell ref="B484:J484"/>
    <mergeCell ref="B487:E488"/>
    <mergeCell ref="F487:F488"/>
    <mergeCell ref="B489:E489"/>
    <mergeCell ref="B490:E490"/>
    <mergeCell ref="B474:E474"/>
    <mergeCell ref="B475:E475"/>
    <mergeCell ref="B476:E476"/>
    <mergeCell ref="B477:E477"/>
    <mergeCell ref="B478:E478"/>
    <mergeCell ref="B479:E479"/>
    <mergeCell ref="B468:E468"/>
    <mergeCell ref="B469:E469"/>
    <mergeCell ref="B470:E470"/>
    <mergeCell ref="B471:E471"/>
    <mergeCell ref="B472:E472"/>
    <mergeCell ref="B473:E473"/>
    <mergeCell ref="B464:E465"/>
    <mergeCell ref="F464:F465"/>
    <mergeCell ref="G464:G465"/>
    <mergeCell ref="H464:H465"/>
    <mergeCell ref="B466:E466"/>
    <mergeCell ref="B467:E467"/>
    <mergeCell ref="B453:E453"/>
    <mergeCell ref="B454:E454"/>
    <mergeCell ref="B455:E455"/>
    <mergeCell ref="B456:E456"/>
    <mergeCell ref="B457:E457"/>
    <mergeCell ref="B458:E458"/>
    <mergeCell ref="B447:E447"/>
    <mergeCell ref="B448:E448"/>
    <mergeCell ref="B449:E449"/>
    <mergeCell ref="B450:E450"/>
    <mergeCell ref="B451:E451"/>
    <mergeCell ref="B452:E452"/>
    <mergeCell ref="B428:E428"/>
    <mergeCell ref="B429:E429"/>
    <mergeCell ref="B430:E430"/>
    <mergeCell ref="B437:J437"/>
    <mergeCell ref="B445:E446"/>
    <mergeCell ref="F445:F446"/>
    <mergeCell ref="G445:G446"/>
    <mergeCell ref="H445:H446"/>
    <mergeCell ref="K415:K416"/>
    <mergeCell ref="B419:E419"/>
    <mergeCell ref="B426:E427"/>
    <mergeCell ref="F426:F427"/>
    <mergeCell ref="G426:G427"/>
    <mergeCell ref="H426:H427"/>
    <mergeCell ref="B415:E416"/>
    <mergeCell ref="F415:F416"/>
    <mergeCell ref="G415:G416"/>
    <mergeCell ref="H415:H416"/>
    <mergeCell ref="I415:I416"/>
    <mergeCell ref="J415:J416"/>
    <mergeCell ref="B385:E385"/>
    <mergeCell ref="B386:E386"/>
    <mergeCell ref="B400:E400"/>
    <mergeCell ref="B403:E403"/>
    <mergeCell ref="B391:K391"/>
    <mergeCell ref="B394:I394"/>
    <mergeCell ref="B398:E399"/>
    <mergeCell ref="F398:F399"/>
    <mergeCell ref="G398:G399"/>
    <mergeCell ref="H398:H399"/>
    <mergeCell ref="I398:I399"/>
    <mergeCell ref="J398:J399"/>
    <mergeCell ref="K398:K399"/>
    <mergeCell ref="B379:E379"/>
    <mergeCell ref="B380:E380"/>
    <mergeCell ref="B381:E381"/>
    <mergeCell ref="B382:E382"/>
    <mergeCell ref="B383:E383"/>
    <mergeCell ref="B384:E384"/>
    <mergeCell ref="B375:E376"/>
    <mergeCell ref="F375:F376"/>
    <mergeCell ref="G375:G376"/>
    <mergeCell ref="H357:I357"/>
    <mergeCell ref="B358:E359"/>
    <mergeCell ref="F358:F359"/>
    <mergeCell ref="G358:G359"/>
    <mergeCell ref="H358:H359"/>
    <mergeCell ref="I358:I359"/>
    <mergeCell ref="H375:H376"/>
    <mergeCell ref="B377:E377"/>
    <mergeCell ref="B378:E378"/>
    <mergeCell ref="B360:E360"/>
    <mergeCell ref="B361:E361"/>
    <mergeCell ref="B362:E362"/>
    <mergeCell ref="B363:E363"/>
    <mergeCell ref="B365:K365"/>
    <mergeCell ref="B368:K368"/>
    <mergeCell ref="H317:H318"/>
    <mergeCell ref="B319:E319"/>
    <mergeCell ref="G339:G340"/>
    <mergeCell ref="H339:H340"/>
    <mergeCell ref="B341:E341"/>
    <mergeCell ref="B343:E343"/>
    <mergeCell ref="B346:E346"/>
    <mergeCell ref="B348:K348"/>
    <mergeCell ref="B326:E326"/>
    <mergeCell ref="B327:E327"/>
    <mergeCell ref="B328:E328"/>
    <mergeCell ref="B329:E329"/>
    <mergeCell ref="B339:E340"/>
    <mergeCell ref="F339:F340"/>
    <mergeCell ref="B320:E320"/>
    <mergeCell ref="B321:E321"/>
    <mergeCell ref="B322:E322"/>
    <mergeCell ref="B323:E323"/>
    <mergeCell ref="B324:E324"/>
    <mergeCell ref="B325:E325"/>
    <mergeCell ref="B317:E318"/>
    <mergeCell ref="F317:F318"/>
    <mergeCell ref="G317:G318"/>
    <mergeCell ref="B286:E286"/>
    <mergeCell ref="B287:E287"/>
    <mergeCell ref="B290:E290"/>
    <mergeCell ref="B292:K292"/>
    <mergeCell ref="G281:H281"/>
    <mergeCell ref="B282:E283"/>
    <mergeCell ref="F282:F283"/>
    <mergeCell ref="G282:G283"/>
    <mergeCell ref="H282:H283"/>
    <mergeCell ref="B274:K274"/>
    <mergeCell ref="B267:E267"/>
    <mergeCell ref="B268:E268"/>
    <mergeCell ref="B269:E269"/>
    <mergeCell ref="B270:E270"/>
    <mergeCell ref="B271:E271"/>
    <mergeCell ref="B272:E272"/>
    <mergeCell ref="B257:I257"/>
    <mergeCell ref="B264:E265"/>
    <mergeCell ref="F264:F265"/>
    <mergeCell ref="G264:G265"/>
    <mergeCell ref="H264:H265"/>
    <mergeCell ref="B266:E266"/>
    <mergeCell ref="B246:C246"/>
    <mergeCell ref="B247:C247"/>
    <mergeCell ref="B248:C248"/>
    <mergeCell ref="B249:C249"/>
    <mergeCell ref="B251:K251"/>
    <mergeCell ref="B255:I255"/>
    <mergeCell ref="B241:K241"/>
    <mergeCell ref="B244:C244"/>
    <mergeCell ref="B245:C245"/>
    <mergeCell ref="B229:I229"/>
    <mergeCell ref="B232:F232"/>
    <mergeCell ref="B233:C233"/>
    <mergeCell ref="B234:C234"/>
    <mergeCell ref="B235:C235"/>
    <mergeCell ref="B236:C236"/>
    <mergeCell ref="B222:E222"/>
    <mergeCell ref="B223:E223"/>
    <mergeCell ref="B226:K226"/>
    <mergeCell ref="B228:K228"/>
    <mergeCell ref="B213:J213"/>
    <mergeCell ref="B214:I214"/>
    <mergeCell ref="B216:I216"/>
    <mergeCell ref="B219:E219"/>
    <mergeCell ref="B220:E220"/>
    <mergeCell ref="B221:E221"/>
    <mergeCell ref="B205:D205"/>
    <mergeCell ref="B206:D206"/>
    <mergeCell ref="B207:D207"/>
    <mergeCell ref="B208:D208"/>
    <mergeCell ref="B209:D209"/>
    <mergeCell ref="B210:D210"/>
    <mergeCell ref="B199:D199"/>
    <mergeCell ref="B200:D200"/>
    <mergeCell ref="B201:D201"/>
    <mergeCell ref="B202:D202"/>
    <mergeCell ref="B203:D203"/>
    <mergeCell ref="B204:D204"/>
    <mergeCell ref="B193:D193"/>
    <mergeCell ref="B194:D194"/>
    <mergeCell ref="B195:D195"/>
    <mergeCell ref="B196:D196"/>
    <mergeCell ref="B197:D197"/>
    <mergeCell ref="B198:D198"/>
    <mergeCell ref="B185:D185"/>
    <mergeCell ref="B187:K187"/>
    <mergeCell ref="H189:I189"/>
    <mergeCell ref="B190:D190"/>
    <mergeCell ref="B191:D191"/>
    <mergeCell ref="B192:D192"/>
    <mergeCell ref="B178:D178"/>
    <mergeCell ref="B179:D179"/>
    <mergeCell ref="B180:D180"/>
    <mergeCell ref="B181:D181"/>
    <mergeCell ref="B182:D182"/>
    <mergeCell ref="B183:D183"/>
    <mergeCell ref="B170:D170"/>
    <mergeCell ref="B172:D172"/>
    <mergeCell ref="B173:D173"/>
    <mergeCell ref="B174:D174"/>
    <mergeCell ref="B175:D175"/>
    <mergeCell ref="B176:D176"/>
    <mergeCell ref="B159:I159"/>
    <mergeCell ref="B165:K165"/>
    <mergeCell ref="H167:I167"/>
    <mergeCell ref="B168:D168"/>
    <mergeCell ref="B169:D169"/>
    <mergeCell ref="C151:J151"/>
    <mergeCell ref="B153:K153"/>
    <mergeCell ref="B154:J154"/>
    <mergeCell ref="C143:J143"/>
    <mergeCell ref="C144:J144"/>
    <mergeCell ref="C145:K145"/>
    <mergeCell ref="C146:J146"/>
    <mergeCell ref="B147:J147"/>
    <mergeCell ref="C149:J149"/>
    <mergeCell ref="B131:J131"/>
    <mergeCell ref="B134:J134"/>
    <mergeCell ref="B136:J136"/>
    <mergeCell ref="B138:J138"/>
    <mergeCell ref="B141:J141"/>
    <mergeCell ref="B142:J142"/>
    <mergeCell ref="B117:K117"/>
    <mergeCell ref="B121:J121"/>
    <mergeCell ref="B123:I123"/>
    <mergeCell ref="B125:K125"/>
    <mergeCell ref="B127:K127"/>
    <mergeCell ref="B129:J129"/>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91:L91"/>
    <mergeCell ref="B100:L100"/>
    <mergeCell ref="B105:L105"/>
    <mergeCell ref="B106:K107"/>
    <mergeCell ref="B88:K88"/>
    <mergeCell ref="B89:K89"/>
    <mergeCell ref="B75:K75"/>
    <mergeCell ref="C81:K81"/>
    <mergeCell ref="C82:K82"/>
    <mergeCell ref="B84:K84"/>
    <mergeCell ref="B86:K86"/>
    <mergeCell ref="B87:K87"/>
    <mergeCell ref="F95:I95"/>
    <mergeCell ref="B93:F93"/>
    <mergeCell ref="B66:C66"/>
    <mergeCell ref="D66:E66"/>
    <mergeCell ref="B68:C68"/>
    <mergeCell ref="B70:C70"/>
    <mergeCell ref="B71:C71"/>
    <mergeCell ref="D71:E71"/>
    <mergeCell ref="B58:C58"/>
    <mergeCell ref="B60:C60"/>
    <mergeCell ref="B61:C61"/>
    <mergeCell ref="D61:E61"/>
    <mergeCell ref="B63:C63"/>
    <mergeCell ref="B65:C6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27:K27"/>
    <mergeCell ref="B29:D29"/>
    <mergeCell ref="B30:H30"/>
    <mergeCell ref="I30:I31"/>
    <mergeCell ref="J30:J31"/>
    <mergeCell ref="B31:D31"/>
    <mergeCell ref="E31:H31"/>
    <mergeCell ref="B19:C19"/>
    <mergeCell ref="D19:F19"/>
    <mergeCell ref="B21:C21"/>
    <mergeCell ref="D21:H21"/>
    <mergeCell ref="B22:D22"/>
    <mergeCell ref="B23:F23"/>
    <mergeCell ref="B18:C18"/>
    <mergeCell ref="A7:D7"/>
    <mergeCell ref="E7:K7"/>
    <mergeCell ref="A9:I9"/>
    <mergeCell ref="J9:K9"/>
    <mergeCell ref="A10:I10"/>
    <mergeCell ref="A11:I11"/>
    <mergeCell ref="J11:K11"/>
    <mergeCell ref="B24:K24"/>
    <mergeCell ref="G23:H23"/>
    <mergeCell ref="B301:E301"/>
    <mergeCell ref="B302:E302"/>
    <mergeCell ref="B303:E303"/>
    <mergeCell ref="B304:E304"/>
    <mergeCell ref="B305:E305"/>
    <mergeCell ref="B306:E306"/>
    <mergeCell ref="B309:K309"/>
    <mergeCell ref="B436:J436"/>
    <mergeCell ref="A1:E1"/>
    <mergeCell ref="F1:K1"/>
    <mergeCell ref="A2:E2"/>
    <mergeCell ref="F2:K2"/>
    <mergeCell ref="A5:D5"/>
    <mergeCell ref="E5:K5"/>
    <mergeCell ref="B295:J295"/>
    <mergeCell ref="B299:E300"/>
    <mergeCell ref="F299:F300"/>
    <mergeCell ref="G299:G300"/>
    <mergeCell ref="H299:H300"/>
    <mergeCell ref="A12:I12"/>
    <mergeCell ref="J12:K12"/>
    <mergeCell ref="B13:E13"/>
    <mergeCell ref="B15:J16"/>
    <mergeCell ref="B17:J17"/>
  </mergeCells>
  <conditionalFormatting sqref="F481:G481 F330:G331 F367:G367 F293:G293 G520 D250:E250 F291:G291 F364:G364 F387:G388 F459:G459 F518:G519 F537:G537 F462:G462">
    <cfRule type="cellIs" dxfId="25" priority="14" stopIfTrue="1" operator="notEqual">
      <formula>0</formula>
    </cfRule>
  </conditionalFormatting>
  <conditionalFormatting sqref="F211:G211 F203:F204">
    <cfRule type="cellIs" dxfId="24" priority="15" stopIfTrue="1" operator="equal">
      <formula>0</formula>
    </cfRule>
  </conditionalFormatting>
  <conditionalFormatting sqref="E196">
    <cfRule type="cellIs" dxfId="23" priority="12" stopIfTrue="1" operator="equal">
      <formula>0</formula>
    </cfRule>
  </conditionalFormatting>
  <conditionalFormatting sqref="I196">
    <cfRule type="cellIs" dxfId="22" priority="11" stopIfTrue="1" operator="equal">
      <formula>0</formula>
    </cfRule>
  </conditionalFormatting>
  <conditionalFormatting sqref="F691">
    <cfRule type="cellIs" dxfId="21" priority="10" stopIfTrue="1" operator="notEqual">
      <formula>0</formula>
    </cfRule>
  </conditionalFormatting>
  <conditionalFormatting sqref="G420">
    <cfRule type="cellIs" dxfId="20" priority="9" stopIfTrue="1" operator="notEqual">
      <formula>0</formula>
    </cfRule>
  </conditionalFormatting>
  <conditionalFormatting sqref="F420">
    <cfRule type="cellIs" dxfId="19" priority="8" stopIfTrue="1" operator="notEqual">
      <formula>0</formula>
    </cfRule>
  </conditionalFormatting>
  <conditionalFormatting sqref="E211">
    <cfRule type="cellIs" dxfId="18" priority="7" stopIfTrue="1" operator="equal">
      <formula>0</formula>
    </cfRule>
  </conditionalFormatting>
  <conditionalFormatting sqref="F179:F180">
    <cfRule type="cellIs" dxfId="17" priority="6" stopIfTrue="1" operator="equal">
      <formula>0</formula>
    </cfRule>
  </conditionalFormatting>
  <conditionalFormatting sqref="E173">
    <cfRule type="cellIs" dxfId="16" priority="5" stopIfTrue="1" operator="equal">
      <formula>0</formula>
    </cfRule>
  </conditionalFormatting>
  <conditionalFormatting sqref="I173">
    <cfRule type="cellIs" dxfId="15" priority="4" stopIfTrue="1" operator="equal">
      <formula>0</formula>
    </cfRule>
  </conditionalFormatting>
  <conditionalFormatting sqref="E186:F186">
    <cfRule type="cellIs" dxfId="14" priority="3" stopIfTrue="1" operator="equal">
      <formula>0</formula>
    </cfRule>
  </conditionalFormatting>
  <conditionalFormatting sqref="I310">
    <cfRule type="cellIs" dxfId="13" priority="2" stopIfTrue="1" operator="notEqual">
      <formula>0</formula>
    </cfRule>
  </conditionalFormatting>
  <conditionalFormatting sqref="F460:G460">
    <cfRule type="cellIs" dxfId="12"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13</vt:i4>
      </vt:variant>
    </vt:vector>
  </HeadingPairs>
  <TitlesOfParts>
    <vt:vector size="13" baseType="lpstr">
      <vt:lpstr>Beviteli oldal</vt:lpstr>
      <vt:lpstr>Egyszerűsített éves besz.HU</vt:lpstr>
      <vt:lpstr>EgyszÉvesMérleg"A" HU</vt:lpstr>
      <vt:lpstr>EgyszÉvesEredmÖsszktg"A" HU</vt:lpstr>
      <vt:lpstr>Kieg.mell.HU</vt:lpstr>
      <vt:lpstr>Egyszerűsített éves besz. DE</vt:lpstr>
      <vt:lpstr>EgyszÉvesMérleg"A"DE</vt:lpstr>
      <vt:lpstr>EgyszÉvesEredmÖsszktg"A"DE</vt:lpstr>
      <vt:lpstr>Anhang</vt:lpstr>
      <vt:lpstr>Egyszerűsített éves besz. EN</vt:lpstr>
      <vt:lpstr>EgyszÉvesMérleg"A"EN</vt:lpstr>
      <vt:lpstr>EgyszÉvesEredmÖsszktg"A"EN</vt:lpstr>
      <vt:lpstr>Notes</vt:lpstr>
    </vt:vector>
  </TitlesOfParts>
  <Company>Pénzügyminisztérium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TOTH_M</dc:creator>
  <cp:lastModifiedBy>Zoltan Voller</cp:lastModifiedBy>
  <cp:lastPrinted>2020-04-15T14:05:21Z</cp:lastPrinted>
  <dcterms:created xsi:type="dcterms:W3CDTF">2000-10-17T11:41:12Z</dcterms:created>
  <dcterms:modified xsi:type="dcterms:W3CDTF">2020-04-16T08:26:49Z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zoltan.voller@hubertus.hu</vt:lpwstr>
  </property>
  <property fmtid="{D5CDD505-2E9C-101B-9397-08002B2CF9AE}" pid="6" name="MSIP_Label_97735299-2a7d-4f7d-99cc-db352b8b5a9b_SetDate">
    <vt:lpwstr>2020-04-16T10:25:35.3929100+02:00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zoltan.voller@hubertus.hu</vt:lpwstr>
  </property>
  <property fmtid="{D5CDD505-2E9C-101B-9397-08002B2CF9AE}" pid="14" name="MSIP_Label_fd058493-e43f-432e-b8cc-adb7daa46640_SetDate">
    <vt:lpwstr>2020-04-16T10:25:35.3939011+02:00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